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GESTION_FAMILLE\COMPTA\"/>
    </mc:Choice>
  </mc:AlternateContent>
  <xr:revisionPtr revIDLastSave="0" documentId="13_ncr:1_{4065FA04-AC5D-4B56-A8F4-630A2D40134A}" xr6:coauthVersionLast="47" xr6:coauthVersionMax="47" xr10:uidLastSave="{00000000-0000-0000-0000-000000000000}"/>
  <bookViews>
    <workbookView xWindow="0" yWindow="255" windowWidth="28800" windowHeight="15345" activeTab="1" xr2:uid="{00000000-000D-0000-FFFF-FFFF00000000}"/>
  </bookViews>
  <sheets>
    <sheet name="Prestations  AMT janvier" sheetId="1" r:id="rId1"/>
    <sheet name="Déplace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7" i="2" l="1"/>
  <c r="F435" i="2"/>
  <c r="E438" i="2" s="1"/>
  <c r="D436" i="2"/>
  <c r="E421" i="2"/>
  <c r="E420" i="2"/>
  <c r="D419" i="2"/>
  <c r="F418" i="2"/>
  <c r="F451" i="2"/>
  <c r="E451" i="2"/>
  <c r="C418" i="2"/>
  <c r="C417" i="2"/>
  <c r="F404" i="2"/>
  <c r="E407" i="2" s="1"/>
  <c r="D405" i="2"/>
  <c r="F390" i="2"/>
  <c r="E393" i="2" s="1"/>
  <c r="D391" i="2"/>
  <c r="F383" i="2"/>
  <c r="E386" i="2" s="1"/>
  <c r="D384" i="2"/>
  <c r="E410" i="2"/>
  <c r="E288" i="2"/>
  <c r="E328" i="2"/>
  <c r="E369" i="2"/>
  <c r="F410" i="2"/>
  <c r="C377" i="2"/>
  <c r="C376" i="2"/>
  <c r="E366" i="2"/>
  <c r="D365" i="2"/>
  <c r="F364" i="2"/>
  <c r="E367" i="2" s="1"/>
  <c r="F354" i="2"/>
  <c r="E357" i="2" s="1"/>
  <c r="D355" i="2"/>
  <c r="F344" i="2"/>
  <c r="E347" i="2" s="1"/>
  <c r="D345" i="2"/>
  <c r="F337" i="2"/>
  <c r="E340" i="2" s="1"/>
  <c r="D338" i="2"/>
  <c r="C336" i="2"/>
  <c r="F369" i="2"/>
  <c r="C335" i="2"/>
  <c r="F316" i="2"/>
  <c r="E319" i="2" s="1"/>
  <c r="D317" i="2"/>
  <c r="D12" i="2"/>
  <c r="D56" i="2"/>
  <c r="D66" i="2"/>
  <c r="D76" i="2"/>
  <c r="D99" i="2"/>
  <c r="D103" i="2"/>
  <c r="D123" i="2"/>
  <c r="D146" i="2"/>
  <c r="D159" i="2"/>
  <c r="D180" i="2"/>
  <c r="D188" i="2"/>
  <c r="D197" i="2"/>
  <c r="D231" i="2"/>
  <c r="D244" i="2"/>
  <c r="D267" i="2"/>
  <c r="D282" i="2"/>
  <c r="D300" i="2"/>
  <c r="D307" i="2"/>
  <c r="F306" i="2"/>
  <c r="E309" i="2" s="1"/>
  <c r="F299" i="2"/>
  <c r="E302" i="2" s="1"/>
  <c r="F328" i="2"/>
  <c r="C294" i="2"/>
  <c r="F281" i="2"/>
  <c r="E283" i="2" s="1"/>
  <c r="F266" i="2"/>
  <c r="E268" i="2" s="1"/>
  <c r="F288" i="2"/>
  <c r="C254" i="2"/>
  <c r="F243" i="2"/>
  <c r="E245" i="2" s="1"/>
  <c r="F230" i="2"/>
  <c r="G216" i="2"/>
  <c r="D217" i="2"/>
  <c r="F217" i="2"/>
  <c r="F248" i="2"/>
  <c r="C214" i="2"/>
  <c r="F196" i="2"/>
  <c r="E198" i="2" s="1"/>
  <c r="F187" i="2"/>
  <c r="E190" i="2" s="1"/>
  <c r="F179" i="2"/>
  <c r="C174" i="2"/>
  <c r="F208" i="2"/>
  <c r="E145" i="2"/>
  <c r="F145" i="2" s="1"/>
  <c r="F168" i="2"/>
  <c r="F122" i="2"/>
  <c r="E125" i="2" s="1"/>
  <c r="F102" i="2"/>
  <c r="E105" i="2" s="1"/>
  <c r="F98" i="2"/>
  <c r="E101" i="2" s="1"/>
  <c r="F127" i="2"/>
  <c r="F75" i="2"/>
  <c r="E78" i="2" s="1"/>
  <c r="F65" i="2"/>
  <c r="E67" i="2" s="1"/>
  <c r="F11" i="2"/>
  <c r="E13" i="2" s="1"/>
  <c r="F55" i="2"/>
  <c r="E58" i="2" s="1"/>
  <c r="F86" i="2"/>
  <c r="F23" i="2"/>
  <c r="E24" i="2"/>
  <c r="D23" i="2"/>
  <c r="D24" i="2" s="1"/>
  <c r="F45" i="2"/>
  <c r="D451" i="2" l="1"/>
  <c r="G451" i="2" s="1"/>
  <c r="D410" i="2"/>
  <c r="G410" i="2" s="1"/>
  <c r="E406" i="2"/>
  <c r="E392" i="2"/>
  <c r="E385" i="2"/>
  <c r="D218" i="2"/>
  <c r="E218" i="2"/>
  <c r="E308" i="2"/>
  <c r="E356" i="2"/>
  <c r="D369" i="2"/>
  <c r="G369" i="2" s="1"/>
  <c r="E346" i="2"/>
  <c r="E339" i="2"/>
  <c r="E318" i="2"/>
  <c r="D45" i="2"/>
  <c r="G45" i="2" s="1"/>
  <c r="D127" i="2"/>
  <c r="G127" i="2" s="1"/>
  <c r="D168" i="2"/>
  <c r="G168" i="2" s="1"/>
  <c r="D208" i="2"/>
  <c r="G208" i="2" s="1"/>
  <c r="D328" i="2"/>
  <c r="G328" i="2" s="1"/>
  <c r="E301" i="2"/>
  <c r="E284" i="2"/>
  <c r="E269" i="2"/>
  <c r="D288" i="2"/>
  <c r="G288" i="2" s="1"/>
  <c r="E246" i="2"/>
  <c r="E232" i="2"/>
  <c r="D248" i="2"/>
  <c r="G248" i="2" s="1"/>
  <c r="E233" i="2"/>
  <c r="E220" i="2"/>
  <c r="E219" i="2"/>
  <c r="E199" i="2"/>
  <c r="E189" i="2"/>
  <c r="E182" i="2"/>
  <c r="E181" i="2"/>
  <c r="F158" i="2"/>
  <c r="E161" i="2"/>
  <c r="E160" i="2"/>
  <c r="E148" i="2"/>
  <c r="E147" i="2"/>
  <c r="E124" i="2"/>
  <c r="E104" i="2"/>
  <c r="E100" i="2"/>
  <c r="E77" i="2"/>
  <c r="E68" i="2"/>
  <c r="E25" i="2"/>
  <c r="E57" i="2"/>
  <c r="E14" i="2"/>
  <c r="E26" i="2"/>
  <c r="D86" i="2"/>
  <c r="G86" i="2" s="1"/>
  <c r="B100" i="1" l="1"/>
  <c r="C100" i="1"/>
  <c r="C102" i="1" l="1"/>
</calcChain>
</file>

<file path=xl/sharedStrings.xml><?xml version="1.0" encoding="utf-8"?>
<sst xmlns="http://schemas.openxmlformats.org/spreadsheetml/2006/main" count="692" uniqueCount="107">
  <si>
    <t>Date</t>
  </si>
  <si>
    <t>Heures</t>
  </si>
  <si>
    <t>Descriptif</t>
  </si>
  <si>
    <t>Diverses corrections code + préparation transfert définitif</t>
  </si>
  <si>
    <t>Loyers</t>
  </si>
  <si>
    <t>Ensemble des prestations en vue de la cession des codes et programmes, liste clients, devis, etc …</t>
  </si>
  <si>
    <t>Année 2020</t>
  </si>
  <si>
    <t>Année 2019</t>
  </si>
  <si>
    <t>décembre</t>
  </si>
  <si>
    <t xml:space="preserve">Réponses email </t>
  </si>
  <si>
    <t>Jours</t>
  </si>
  <si>
    <t>Devis CARRE 7</t>
  </si>
  <si>
    <t>Tél. CARRE7, Partner 4D et email</t>
  </si>
  <si>
    <t>Assistance tél. JACQUEMIN (BAFB)</t>
  </si>
  <si>
    <t>km</t>
  </si>
  <si>
    <t>Tél. RIVEIRO Filipe + courriels</t>
  </si>
  <si>
    <t>Tél. et courriel</t>
  </si>
  <si>
    <t>ARCH'Info du 13/01/2020 + envoi</t>
  </si>
  <si>
    <t>Ve</t>
  </si>
  <si>
    <t>Sa</t>
  </si>
  <si>
    <t>Di</t>
  </si>
  <si>
    <t>Lu</t>
  </si>
  <si>
    <t>Ma</t>
  </si>
  <si>
    <t>Me</t>
  </si>
  <si>
    <t>Je</t>
  </si>
  <si>
    <t xml:space="preserve">T O T A L </t>
  </si>
  <si>
    <t>Frais auto</t>
  </si>
  <si>
    <t>Diesel</t>
  </si>
  <si>
    <t>Emails, tél.  et devis modifié CARRE 7</t>
  </si>
  <si>
    <t>Rembours. Paiements + emails aux clients concernés</t>
  </si>
  <si>
    <t>Présentation ARCH à Enghien</t>
  </si>
  <si>
    <t>Réponses aux emails en fin de journée.</t>
  </si>
  <si>
    <t>TOTAL</t>
  </si>
  <si>
    <t>Examen planning XXA + diverses corrections reportées dans ARCH - Modifications 2020-01-20.docx</t>
  </si>
  <si>
    <t>Dépannage DELTA Atelier : raccourcis et ARCH2.exe disparu à cause de l'antivirus Trens Tendance. Refait l'install.</t>
  </si>
  <si>
    <t>Examen du problème de Claude NEUBERG (ATRIUM) avec le fichier ARCH_LOGIN</t>
  </si>
  <si>
    <t>Motif</t>
  </si>
  <si>
    <t>Km</t>
  </si>
  <si>
    <t>Modif ARCH_P pour envoi des emails de RAPPORT</t>
  </si>
  <si>
    <t>Install chez CLAUS  problème Bitdefender</t>
  </si>
  <si>
    <t>Modif ARCH_P - Etats module financier (remise à blanc certains champs)</t>
  </si>
  <si>
    <t>Relevé des prestations pour la cession du programme et l'assistance 2019-12 et 2020-01</t>
  </si>
  <si>
    <t>Hotline + courriels CLARENNE Cédric (erreur index dans fichiers)</t>
  </si>
  <si>
    <t>TW 9h00 - 12h30 et 13h30 - 15h30</t>
  </si>
  <si>
    <t>Problèmes CLAUS, ROYER, FANIELLE (email et tél.)</t>
  </si>
  <si>
    <t>problème CLAUS (rapports) + Fanielle (envoi emails) + Royer (coupure réseau)</t>
  </si>
  <si>
    <t>Test et résolution problème CLAUS (titre des lots dans les rapports)</t>
  </si>
  <si>
    <t>Tél. OPEN Architectes : problème de clé … clés non mises à jour. Fait via TW</t>
  </si>
  <si>
    <t>Problème BLAISE : connection clé Wibu : aucun problème constaté - ARCH était resté ouvert quand le poste s'est mis en veille : le problème s'est produit lors de la réactivation d'ARCH. Il a suffit de le relancer.</t>
  </si>
  <si>
    <t>Autres</t>
  </si>
  <si>
    <t>l/100 km</t>
  </si>
  <si>
    <t>litres</t>
  </si>
  <si>
    <t>RAPPORTS chez NANNAN + examen site et versions ARCH_.exe</t>
  </si>
  <si>
    <t xml:space="preserve">Tél. et emails c/ clé - JAUME, OPEN Architectes, </t>
  </si>
  <si>
    <t>LP Architecte : via TW suppression lancement Serveur Réseau + explication première mise à jour de sa clé (RTU bien reçu mais non appliqué).</t>
  </si>
  <si>
    <t>Correction des états de type tableau (monétaire au lieu de réel) + nouvel état CCH_Tableau_01_IntLong.wde</t>
  </si>
  <si>
    <t>Matin à Loyers et après-midi chez ABR</t>
  </si>
  <si>
    <t>TW avec Fr. Panier (Van den Branden) : doublon dans impression</t>
  </si>
  <si>
    <t>Tests Etat_CCH_Soumi_1_7 pour repérer ce problème + emails</t>
  </si>
  <si>
    <t>TW 9h00 - 11h30 + démo Delta Hainaut Mons</t>
  </si>
  <si>
    <t>Install SendEmailByOutlook chez CLAUS -&gt; envoi OK</t>
  </si>
  <si>
    <t>Correction erreur rencontrée dans Etat_CCH_Soumi … Le problème ne venait pas de l'état mais du mode de chargement d'une table dans FEN_CCH (param. modifié : en mémoire).</t>
  </si>
  <si>
    <t>Tests et réponses à Mme SERVAIS (aucun problème dans ARCH)</t>
  </si>
  <si>
    <t>SERVAIS : modèles de décompte</t>
  </si>
  <si>
    <t>Tél. GERARD -&gt; mise à jour clé : serveur Wibu pas arrêté et relancé</t>
  </si>
  <si>
    <t>Mise au point des fichiers BIM pour démo demain</t>
  </si>
  <si>
    <t>Création d'une banque d'honoraires &gt; 3000 enreg. -&gt; Tests</t>
  </si>
  <si>
    <t>Matin à Loyers et après-midi démo à Auderghem</t>
  </si>
  <si>
    <t>Correection nétats factures -&gt; images non imprimées car champ texte RTF coché "compatible WinDev 22"</t>
  </si>
  <si>
    <t>Dépannages SOUALLE Jérémy et BAILLY Cécile (XXA)</t>
  </si>
  <si>
    <t>Dépannage AAUCB + prise RV pour formation le 28/02</t>
  </si>
  <si>
    <t>Total diesel</t>
  </si>
  <si>
    <t>Total frais</t>
  </si>
  <si>
    <t>Dépannage WIBU chez NANNAN (problème après mise à jour d'ARCHICAD)</t>
  </si>
  <si>
    <t>Entretien tél. avec IRIS + email</t>
  </si>
  <si>
    <t>BLAISE : problèmes de clé WIBU sur son poste (clé réseau)</t>
  </si>
  <si>
    <t>PHV Vandewalle : problème de mise en page ([CCH_NOM] + email</t>
  </si>
  <si>
    <t>Bsolutions - Serge Desmet - Problème impression CCH : recherche, tests, tél. TW -&gt; états sur site non corrects.  + email.</t>
  </si>
  <si>
    <t>INASEP : problème impression long CCH …</t>
  </si>
  <si>
    <t>CHR Archi : installation ARCH sur le poste de Mme BEMELMANS + déplacement clé sur son poste et lancement Serveur Réseau.</t>
  </si>
  <si>
    <t>OPEN Architectes : problème clé WIBU réglé</t>
  </si>
  <si>
    <t>BLAISE : problème clé WIBU - Désistal et install wibu 6.51 téléchargé sur site WIBU</t>
  </si>
  <si>
    <t>Proposition pour la question de M. Patigny (largeur colonne REF dans métré d'un état)</t>
  </si>
  <si>
    <t>Réflexion et réponses c/ BIM de Bsolutions</t>
  </si>
  <si>
    <t>Formation AAUCB : 3 hr + 1h1/2 déplacement A/R</t>
  </si>
  <si>
    <t>Formation STAMP : 4 hr + 2h1/2 déplacement A/R</t>
  </si>
  <si>
    <t>Mise à jour des Indices de révision -&gt; site web</t>
  </si>
  <si>
    <t>Réponse email et expl. c/ mise à jour v2/v3 vers v4</t>
  </si>
  <si>
    <t>Via TW</t>
  </si>
  <si>
    <t>Arch. MARIONEX - Test CCH provenant de PHV Consulting + explications sur l'impression du CCH</t>
  </si>
  <si>
    <t>Courriels avec A2Maisons (M. Patigny)</t>
  </si>
  <si>
    <t>Examen problème A2M + contrôle code et mise à jour sur site.</t>
  </si>
  <si>
    <t>Examen et email c/ mot de passe ARCH v1 (4D Partner)</t>
  </si>
  <si>
    <t>Examen problème soumission + email</t>
  </si>
  <si>
    <t>Poursuite de l'examen, notamment des différences de totaux</t>
  </si>
  <si>
    <t>Fin de l'examen, rapport complet et suggestions (email)</t>
  </si>
  <si>
    <t>Nouvelles questions 'soumissions'</t>
  </si>
  <si>
    <t>idem</t>
  </si>
  <si>
    <t>Démo H&amp;M via TW</t>
  </si>
  <si>
    <t>FRAIS AUTO DE</t>
  </si>
  <si>
    <t>PNEU 2000 - 2 pneus + changer 4 roues</t>
  </si>
  <si>
    <t>SAVARINO balais essuie-glace + contrôle problème moteur</t>
  </si>
  <si>
    <t>Vacances</t>
  </si>
  <si>
    <t>Péage autoroute</t>
  </si>
  <si>
    <t>WE en Hollande avec les vélos</t>
  </si>
  <si>
    <t>DEVOLDER - 2 pneus Superia (arrière)</t>
  </si>
  <si>
    <t>Total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</si>
</sst>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_-* #,##0.000_-;\-* #,##0.000_-;_-* &quot;-&quot;??_-;_-@_-"/>
    <numFmt numFmtId="166" formatCode="#,##0.00\ &quot;€&quot;"/>
    <numFmt numFmtId="167" formatCode="_-* #,##0.000\ [$€-40C]_-;\-* #,##0.000\ [$€-40C]_-;_-* &quot;-&quot;??\ [$€-40C]_-;_-@_-"/>
    <numFmt numFmtId="168" formatCode="_-* #,##0.0000\ [$€-40C]_-;\-* #,##0.00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2" fontId="1" fillId="0" borderId="0" xfId="0" applyNumberFormat="1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16" fontId="0" fillId="0" borderId="0" xfId="0" applyNumberFormat="1" applyAlignment="1">
      <alignment horizontal="center" vertical="top"/>
    </xf>
    <xf numFmtId="0" fontId="0" fillId="0" borderId="2" xfId="0" applyBorder="1" applyAlignment="1">
      <alignment vertical="top"/>
    </xf>
    <xf numFmtId="0" fontId="1" fillId="0" borderId="0" xfId="0" applyFont="1" applyAlignment="1">
      <alignment horizontal="left" vertical="top"/>
    </xf>
    <xf numFmtId="164" fontId="0" fillId="0" borderId="0" xfId="0" applyNumberFormat="1" applyAlignment="1">
      <alignment vertical="top"/>
    </xf>
    <xf numFmtId="164" fontId="1" fillId="0" borderId="3" xfId="0" applyNumberFormat="1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7" fontId="2" fillId="0" borderId="0" xfId="0" applyNumberFormat="1" applyFont="1" applyBorder="1" applyAlignment="1">
      <alignment horizontal="center" vertical="top"/>
    </xf>
    <xf numFmtId="16" fontId="3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0" fillId="0" borderId="0" xfId="0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0" xfId="0" applyAlignment="1">
      <alignment horizontal="center" vertical="top"/>
    </xf>
    <xf numFmtId="2" fontId="1" fillId="0" borderId="10" xfId="0" applyNumberFormat="1" applyFont="1" applyBorder="1" applyAlignment="1">
      <alignment horizontal="center" vertical="top"/>
    </xf>
    <xf numFmtId="43" fontId="0" fillId="0" borderId="3" xfId="1" applyFont="1" applyBorder="1" applyAlignment="1">
      <alignment vertical="top"/>
    </xf>
    <xf numFmtId="43" fontId="0" fillId="0" borderId="0" xfId="1" applyFont="1" applyBorder="1" applyAlignment="1">
      <alignment vertical="top"/>
    </xf>
    <xf numFmtId="43" fontId="1" fillId="0" borderId="0" xfId="1" applyFont="1" applyBorder="1" applyAlignment="1">
      <alignment horizontal="center" vertical="top"/>
    </xf>
    <xf numFmtId="43" fontId="0" fillId="0" borderId="8" xfId="1" applyFont="1" applyBorder="1" applyAlignment="1">
      <alignment vertical="top"/>
    </xf>
    <xf numFmtId="43" fontId="0" fillId="0" borderId="0" xfId="1" applyFont="1" applyAlignment="1">
      <alignment vertical="top"/>
    </xf>
    <xf numFmtId="2" fontId="5" fillId="0" borderId="0" xfId="0" applyNumberFormat="1" applyFont="1" applyBorder="1" applyAlignment="1">
      <alignment vertical="top"/>
    </xf>
    <xf numFmtId="165" fontId="5" fillId="0" borderId="0" xfId="1" applyNumberFormat="1" applyFont="1" applyBorder="1" applyAlignment="1">
      <alignment vertical="top"/>
    </xf>
    <xf numFmtId="2" fontId="1" fillId="0" borderId="11" xfId="0" applyNumberFormat="1" applyFont="1" applyBorder="1" applyAlignment="1">
      <alignment horizontal="center" vertical="top"/>
    </xf>
    <xf numFmtId="43" fontId="5" fillId="0" borderId="0" xfId="1" applyFon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0" fillId="0" borderId="0" xfId="0" applyNumberFormat="1" applyBorder="1" applyAlignment="1">
      <alignment vertical="top"/>
    </xf>
    <xf numFmtId="166" fontId="1" fillId="0" borderId="0" xfId="0" applyNumberFormat="1" applyFont="1" applyBorder="1" applyAlignment="1">
      <alignment horizontal="center" vertical="top"/>
    </xf>
    <xf numFmtId="166" fontId="0" fillId="0" borderId="0" xfId="0" applyNumberFormat="1" applyAlignment="1">
      <alignment vertical="top"/>
    </xf>
    <xf numFmtId="166" fontId="1" fillId="2" borderId="1" xfId="0" applyNumberFormat="1" applyFont="1" applyFill="1" applyBorder="1" applyAlignment="1">
      <alignment horizontal="center" vertical="top"/>
    </xf>
    <xf numFmtId="166" fontId="0" fillId="0" borderId="8" xfId="0" applyNumberFormat="1" applyBorder="1" applyAlignment="1">
      <alignment vertical="top"/>
    </xf>
    <xf numFmtId="166" fontId="1" fillId="0" borderId="0" xfId="1" applyNumberFormat="1" applyFont="1" applyFill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1" fillId="0" borderId="13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0" fontId="0" fillId="0" borderId="15" xfId="0" applyNumberFormat="1" applyBorder="1" applyAlignment="1">
      <alignment horizontal="center" vertical="top"/>
    </xf>
    <xf numFmtId="2" fontId="0" fillId="0" borderId="16" xfId="0" applyNumberFormat="1" applyBorder="1" applyAlignment="1">
      <alignment horizontal="center" vertical="top"/>
    </xf>
    <xf numFmtId="0" fontId="0" fillId="0" borderId="17" xfId="0" applyBorder="1" applyAlignment="1">
      <alignment vertical="top" wrapText="1"/>
    </xf>
    <xf numFmtId="0" fontId="1" fillId="0" borderId="15" xfId="0" applyNumberFormat="1" applyFont="1" applyBorder="1" applyAlignment="1">
      <alignment horizontal="center" vertical="top"/>
    </xf>
    <xf numFmtId="16" fontId="0" fillId="0" borderId="15" xfId="0" applyNumberFormat="1" applyBorder="1" applyAlignment="1">
      <alignment horizontal="center" vertical="top"/>
    </xf>
    <xf numFmtId="2" fontId="0" fillId="0" borderId="16" xfId="0" applyNumberForma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16" fontId="0" fillId="0" borderId="18" xfId="0" applyNumberFormat="1" applyBorder="1" applyAlignment="1">
      <alignment horizontal="center" vertical="top"/>
    </xf>
    <xf numFmtId="2" fontId="0" fillId="0" borderId="19" xfId="0" applyNumberFormat="1" applyBorder="1" applyAlignment="1">
      <alignment horizontal="center" vertical="top"/>
    </xf>
    <xf numFmtId="0" fontId="0" fillId="0" borderId="20" xfId="0" applyBorder="1" applyAlignment="1">
      <alignment vertical="top" wrapText="1"/>
    </xf>
    <xf numFmtId="16" fontId="0" fillId="0" borderId="0" xfId="0" applyNumberFormat="1" applyBorder="1" applyAlignment="1">
      <alignment horizontal="center" vertical="top"/>
    </xf>
    <xf numFmtId="2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vertical="top"/>
    </xf>
    <xf numFmtId="167" fontId="5" fillId="0" borderId="0" xfId="1" applyNumberFormat="1" applyFont="1" applyBorder="1" applyAlignment="1">
      <alignment vertical="top"/>
    </xf>
    <xf numFmtId="1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 wrapText="1"/>
    </xf>
    <xf numFmtId="1" fontId="0" fillId="0" borderId="0" xfId="1" applyNumberFormat="1" applyFont="1" applyAlignment="1">
      <alignment horizontal="center" vertical="top"/>
    </xf>
    <xf numFmtId="1" fontId="0" fillId="0" borderId="0" xfId="1" applyNumberFormat="1" applyFont="1" applyBorder="1" applyAlignment="1">
      <alignment horizontal="center" vertical="top"/>
    </xf>
    <xf numFmtId="1" fontId="5" fillId="0" borderId="0" xfId="0" applyNumberFormat="1" applyFont="1" applyBorder="1" applyAlignment="1">
      <alignment horizontal="center" vertical="top"/>
    </xf>
    <xf numFmtId="1" fontId="5" fillId="0" borderId="0" xfId="1" applyNumberFormat="1" applyFont="1" applyBorder="1" applyAlignment="1">
      <alignment horizontal="center" vertical="top"/>
    </xf>
    <xf numFmtId="164" fontId="1" fillId="2" borderId="21" xfId="0" applyNumberFormat="1" applyFont="1" applyFill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1" fontId="0" fillId="0" borderId="0" xfId="1" applyNumberFormat="1" applyFont="1" applyAlignment="1">
      <alignment horizontal="center" vertical="top"/>
    </xf>
    <xf numFmtId="1" fontId="0" fillId="0" borderId="0" xfId="0" applyNumberFormat="1" applyAlignment="1">
      <alignment vertical="top"/>
    </xf>
    <xf numFmtId="44" fontId="0" fillId="0" borderId="6" xfId="2" applyFont="1" applyBorder="1" applyAlignment="1">
      <alignment vertical="top"/>
    </xf>
    <xf numFmtId="43" fontId="0" fillId="0" borderId="0" xfId="1" applyFont="1" applyBorder="1" applyAlignment="1">
      <alignment vertical="top" wrapText="1"/>
    </xf>
    <xf numFmtId="166" fontId="1" fillId="0" borderId="0" xfId="0" applyNumberFormat="1" applyFont="1" applyBorder="1" applyAlignment="1">
      <alignment vertical="top"/>
    </xf>
    <xf numFmtId="43" fontId="0" fillId="0" borderId="6" xfId="1" applyFont="1" applyBorder="1" applyAlignment="1">
      <alignment vertical="top"/>
    </xf>
    <xf numFmtId="166" fontId="6" fillId="0" borderId="0" xfId="0" applyNumberFormat="1" applyFont="1" applyBorder="1" applyAlignment="1">
      <alignment vertical="top"/>
    </xf>
    <xf numFmtId="168" fontId="6" fillId="0" borderId="0" xfId="0" applyNumberFormat="1" applyFont="1" applyAlignment="1">
      <alignment horizontal="center" vertical="top"/>
    </xf>
    <xf numFmtId="43" fontId="0" fillId="0" borderId="0" xfId="1" applyFont="1" applyBorder="1" applyAlignment="1">
      <alignment horizontal="right" vertical="top"/>
    </xf>
    <xf numFmtId="2" fontId="4" fillId="0" borderId="0" xfId="1" applyNumberFormat="1" applyFont="1" applyFill="1" applyBorder="1" applyAlignment="1">
      <alignment horizontal="right" vertical="top"/>
    </xf>
    <xf numFmtId="0" fontId="1" fillId="0" borderId="0" xfId="0" applyNumberFormat="1" applyFont="1" applyAlignment="1">
      <alignment horizontal="center" vertical="top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2"/>
  <sheetViews>
    <sheetView topLeftCell="A79" workbookViewId="0">
      <selection activeCell="D100" sqref="D100"/>
    </sheetView>
  </sheetViews>
  <sheetFormatPr baseColWidth="10" defaultColWidth="9.140625" defaultRowHeight="15" x14ac:dyDescent="0.25"/>
  <cols>
    <col min="1" max="1" width="14.85546875" style="5" customWidth="1"/>
    <col min="2" max="2" width="15.42578125" style="2" customWidth="1"/>
    <col min="3" max="3" width="10.28515625" style="2" customWidth="1"/>
    <col min="4" max="4" width="56.5703125" style="3" customWidth="1"/>
    <col min="5" max="16384" width="9.140625" style="1"/>
  </cols>
  <sheetData>
    <row r="1" spans="1:4" ht="18.75" customHeight="1" x14ac:dyDescent="0.25">
      <c r="A1" s="82" t="s">
        <v>41</v>
      </c>
      <c r="B1" s="82"/>
      <c r="C1" s="82"/>
      <c r="D1" s="82"/>
    </row>
    <row r="3" spans="1:4" x14ac:dyDescent="0.25">
      <c r="A3" s="43" t="s">
        <v>0</v>
      </c>
      <c r="B3" s="44" t="s">
        <v>1</v>
      </c>
      <c r="C3" s="44" t="s">
        <v>10</v>
      </c>
      <c r="D3" s="45" t="s">
        <v>2</v>
      </c>
    </row>
    <row r="4" spans="1:4" x14ac:dyDescent="0.25">
      <c r="A4" s="46"/>
      <c r="B4" s="47"/>
      <c r="C4" s="47"/>
      <c r="D4" s="48"/>
    </row>
    <row r="5" spans="1:4" x14ac:dyDescent="0.25">
      <c r="A5" s="49" t="s">
        <v>7</v>
      </c>
      <c r="B5" s="47"/>
      <c r="C5" s="47"/>
      <c r="D5" s="48"/>
    </row>
    <row r="6" spans="1:4" x14ac:dyDescent="0.25">
      <c r="A6" s="50">
        <v>44157</v>
      </c>
      <c r="B6" s="47"/>
      <c r="C6" s="47">
        <v>7</v>
      </c>
      <c r="D6" s="48" t="s">
        <v>4</v>
      </c>
    </row>
    <row r="7" spans="1:4" x14ac:dyDescent="0.25">
      <c r="A7" s="50">
        <v>44161</v>
      </c>
      <c r="B7" s="47"/>
      <c r="C7" s="47">
        <v>7</v>
      </c>
      <c r="D7" s="48" t="s">
        <v>4</v>
      </c>
    </row>
    <row r="8" spans="1:4" x14ac:dyDescent="0.25">
      <c r="A8" s="50">
        <v>44164</v>
      </c>
      <c r="B8" s="47"/>
      <c r="C8" s="47">
        <v>7</v>
      </c>
      <c r="D8" s="48" t="s">
        <v>4</v>
      </c>
    </row>
    <row r="9" spans="1:4" x14ac:dyDescent="0.25">
      <c r="A9" s="50">
        <v>44168</v>
      </c>
      <c r="B9" s="47"/>
      <c r="C9" s="47">
        <v>7</v>
      </c>
      <c r="D9" s="48" t="s">
        <v>4</v>
      </c>
    </row>
    <row r="10" spans="1:4" x14ac:dyDescent="0.25">
      <c r="A10" s="50">
        <v>44170</v>
      </c>
      <c r="B10" s="47"/>
      <c r="C10" s="47">
        <v>7</v>
      </c>
      <c r="D10" s="48" t="s">
        <v>4</v>
      </c>
    </row>
    <row r="11" spans="1:4" x14ac:dyDescent="0.25">
      <c r="A11" s="50">
        <v>44181</v>
      </c>
      <c r="B11" s="47"/>
      <c r="C11" s="47">
        <v>7</v>
      </c>
      <c r="D11" s="48" t="s">
        <v>4</v>
      </c>
    </row>
    <row r="12" spans="1:4" x14ac:dyDescent="0.25">
      <c r="A12" s="50">
        <v>44181</v>
      </c>
      <c r="B12" s="47"/>
      <c r="C12" s="47">
        <v>7</v>
      </c>
      <c r="D12" s="48" t="s">
        <v>4</v>
      </c>
    </row>
    <row r="13" spans="1:4" ht="30" x14ac:dyDescent="0.25">
      <c r="A13" s="46" t="s">
        <v>8</v>
      </c>
      <c r="B13" s="47">
        <v>20</v>
      </c>
      <c r="C13" s="47"/>
      <c r="D13" s="48" t="s">
        <v>5</v>
      </c>
    </row>
    <row r="14" spans="1:4" x14ac:dyDescent="0.25">
      <c r="A14" s="49" t="s">
        <v>6</v>
      </c>
      <c r="B14" s="47"/>
      <c r="C14" s="47"/>
      <c r="D14" s="48"/>
    </row>
    <row r="15" spans="1:4" x14ac:dyDescent="0.25">
      <c r="A15" s="50">
        <v>43833</v>
      </c>
      <c r="B15" s="47">
        <v>8</v>
      </c>
      <c r="C15" s="47"/>
      <c r="D15" s="48" t="s">
        <v>3</v>
      </c>
    </row>
    <row r="16" spans="1:4" x14ac:dyDescent="0.25">
      <c r="A16" s="50">
        <v>43836</v>
      </c>
      <c r="B16" s="47">
        <v>1</v>
      </c>
      <c r="C16" s="47"/>
      <c r="D16" s="48" t="s">
        <v>9</v>
      </c>
    </row>
    <row r="17" spans="1:4" x14ac:dyDescent="0.25">
      <c r="A17" s="50"/>
      <c r="B17" s="47">
        <v>1</v>
      </c>
      <c r="C17" s="47"/>
      <c r="D17" s="48" t="s">
        <v>13</v>
      </c>
    </row>
    <row r="18" spans="1:4" x14ac:dyDescent="0.25">
      <c r="A18" s="50">
        <v>43837</v>
      </c>
      <c r="B18" s="47"/>
      <c r="C18" s="47">
        <v>7</v>
      </c>
      <c r="D18" s="48" t="s">
        <v>4</v>
      </c>
    </row>
    <row r="19" spans="1:4" x14ac:dyDescent="0.25">
      <c r="A19" s="50">
        <v>43838</v>
      </c>
      <c r="B19" s="47">
        <v>0.75</v>
      </c>
      <c r="C19" s="47"/>
      <c r="D19" s="48" t="s">
        <v>11</v>
      </c>
    </row>
    <row r="20" spans="1:4" x14ac:dyDescent="0.25">
      <c r="A20" s="50"/>
      <c r="B20" s="47">
        <v>1</v>
      </c>
      <c r="C20" s="47"/>
      <c r="D20" s="48" t="s">
        <v>12</v>
      </c>
    </row>
    <row r="21" spans="1:4" x14ac:dyDescent="0.25">
      <c r="A21" s="50">
        <v>43839</v>
      </c>
      <c r="B21" s="47">
        <v>0.75</v>
      </c>
      <c r="C21" s="47"/>
      <c r="D21" s="48" t="s">
        <v>15</v>
      </c>
    </row>
    <row r="22" spans="1:4" x14ac:dyDescent="0.25">
      <c r="A22" s="50">
        <v>43840</v>
      </c>
      <c r="B22" s="47"/>
      <c r="C22" s="47">
        <v>7</v>
      </c>
      <c r="D22" s="48" t="s">
        <v>4</v>
      </c>
    </row>
    <row r="23" spans="1:4" x14ac:dyDescent="0.25">
      <c r="A23" s="50">
        <v>43843</v>
      </c>
      <c r="B23" s="47">
        <v>0.3</v>
      </c>
      <c r="C23" s="47"/>
      <c r="D23" s="48" t="s">
        <v>16</v>
      </c>
    </row>
    <row r="24" spans="1:4" x14ac:dyDescent="0.25">
      <c r="A24" s="46"/>
      <c r="B24" s="47">
        <v>0.75</v>
      </c>
      <c r="C24" s="47"/>
      <c r="D24" s="48" t="s">
        <v>17</v>
      </c>
    </row>
    <row r="25" spans="1:4" x14ac:dyDescent="0.25">
      <c r="A25" s="50">
        <v>43844</v>
      </c>
      <c r="B25" s="47"/>
      <c r="C25" s="47">
        <v>7</v>
      </c>
      <c r="D25" s="48" t="s">
        <v>4</v>
      </c>
    </row>
    <row r="26" spans="1:4" x14ac:dyDescent="0.25">
      <c r="A26" s="50">
        <v>43845</v>
      </c>
      <c r="B26" s="47">
        <v>0.3</v>
      </c>
      <c r="C26" s="47"/>
      <c r="D26" s="48" t="s">
        <v>28</v>
      </c>
    </row>
    <row r="27" spans="1:4" x14ac:dyDescent="0.25">
      <c r="A27" s="50">
        <v>43846</v>
      </c>
      <c r="B27" s="47">
        <v>0.3</v>
      </c>
      <c r="C27" s="47"/>
      <c r="D27" s="48" t="s">
        <v>29</v>
      </c>
    </row>
    <row r="28" spans="1:4" x14ac:dyDescent="0.25">
      <c r="A28" s="50">
        <v>43847</v>
      </c>
      <c r="B28" s="47">
        <v>2</v>
      </c>
      <c r="C28" s="47"/>
      <c r="D28" s="48" t="s">
        <v>30</v>
      </c>
    </row>
    <row r="29" spans="1:4" x14ac:dyDescent="0.25">
      <c r="A29" s="50"/>
      <c r="B29" s="47">
        <v>2</v>
      </c>
      <c r="C29" s="47"/>
      <c r="D29" s="48" t="s">
        <v>31</v>
      </c>
    </row>
    <row r="30" spans="1:4" ht="30" x14ac:dyDescent="0.25">
      <c r="A30" s="50">
        <v>43850</v>
      </c>
      <c r="B30" s="47">
        <v>8</v>
      </c>
      <c r="C30" s="47"/>
      <c r="D30" s="48" t="s">
        <v>33</v>
      </c>
    </row>
    <row r="31" spans="1:4" x14ac:dyDescent="0.25">
      <c r="A31" s="50">
        <v>43851</v>
      </c>
      <c r="B31" s="47"/>
      <c r="C31" s="47">
        <v>7</v>
      </c>
      <c r="D31" s="48" t="s">
        <v>4</v>
      </c>
    </row>
    <row r="32" spans="1:4" ht="30" x14ac:dyDescent="0.25">
      <c r="A32" s="50">
        <v>43852</v>
      </c>
      <c r="B32" s="47">
        <v>0.75</v>
      </c>
      <c r="C32" s="47"/>
      <c r="D32" s="48" t="s">
        <v>34</v>
      </c>
    </row>
    <row r="33" spans="1:4" ht="30" x14ac:dyDescent="0.25">
      <c r="A33" s="50"/>
      <c r="B33" s="47">
        <v>0.5</v>
      </c>
      <c r="C33" s="47"/>
      <c r="D33" s="48" t="s">
        <v>35</v>
      </c>
    </row>
    <row r="34" spans="1:4" x14ac:dyDescent="0.25">
      <c r="A34" s="50">
        <v>43854</v>
      </c>
      <c r="B34" s="47">
        <v>2</v>
      </c>
      <c r="C34" s="47"/>
      <c r="D34" s="48" t="s">
        <v>38</v>
      </c>
    </row>
    <row r="35" spans="1:4" x14ac:dyDescent="0.25">
      <c r="A35" s="50"/>
      <c r="B35" s="47">
        <v>1</v>
      </c>
      <c r="C35" s="47"/>
      <c r="D35" s="48" t="s">
        <v>39</v>
      </c>
    </row>
    <row r="36" spans="1:4" ht="30" x14ac:dyDescent="0.25">
      <c r="A36" s="50">
        <v>43857</v>
      </c>
      <c r="B36" s="47">
        <v>1</v>
      </c>
      <c r="C36" s="47"/>
      <c r="D36" s="48" t="s">
        <v>40</v>
      </c>
    </row>
    <row r="37" spans="1:4" ht="30" x14ac:dyDescent="0.25">
      <c r="A37" s="50"/>
      <c r="B37" s="47">
        <v>0.33</v>
      </c>
      <c r="C37" s="47"/>
      <c r="D37" s="48" t="s">
        <v>42</v>
      </c>
    </row>
    <row r="38" spans="1:4" x14ac:dyDescent="0.25">
      <c r="A38" s="50">
        <v>43858</v>
      </c>
      <c r="B38" s="47"/>
      <c r="C38" s="47">
        <v>5.5</v>
      </c>
      <c r="D38" s="48" t="s">
        <v>43</v>
      </c>
    </row>
    <row r="39" spans="1:4" x14ac:dyDescent="0.25">
      <c r="A39" s="50">
        <v>43859</v>
      </c>
      <c r="B39" s="47">
        <v>2</v>
      </c>
      <c r="C39" s="47"/>
      <c r="D39" s="48" t="s">
        <v>44</v>
      </c>
    </row>
    <row r="40" spans="1:4" ht="30" x14ac:dyDescent="0.25">
      <c r="A40" s="50">
        <v>43860</v>
      </c>
      <c r="B40" s="47">
        <v>2.5</v>
      </c>
      <c r="C40" s="51"/>
      <c r="D40" s="48" t="s">
        <v>45</v>
      </c>
    </row>
    <row r="41" spans="1:4" ht="30" x14ac:dyDescent="0.25">
      <c r="A41" s="50">
        <v>43861</v>
      </c>
      <c r="B41" s="47">
        <v>1</v>
      </c>
      <c r="C41" s="47"/>
      <c r="D41" s="48" t="s">
        <v>46</v>
      </c>
    </row>
    <row r="42" spans="1:4" ht="30" x14ac:dyDescent="0.25">
      <c r="A42" s="50"/>
      <c r="B42" s="47">
        <v>0.2</v>
      </c>
      <c r="C42" s="47"/>
      <c r="D42" s="48" t="s">
        <v>47</v>
      </c>
    </row>
    <row r="43" spans="1:4" ht="60" x14ac:dyDescent="0.25">
      <c r="A43" s="50"/>
      <c r="B43" s="47">
        <v>0.2</v>
      </c>
      <c r="C43" s="47"/>
      <c r="D43" s="48" t="s">
        <v>48</v>
      </c>
    </row>
    <row r="44" spans="1:4" ht="18" customHeight="1" x14ac:dyDescent="0.25">
      <c r="A44" s="50"/>
      <c r="B44" s="47">
        <v>1</v>
      </c>
      <c r="C44" s="47"/>
      <c r="D44" s="48" t="s">
        <v>52</v>
      </c>
    </row>
    <row r="45" spans="1:4" ht="18" customHeight="1" x14ac:dyDescent="0.25">
      <c r="A45" s="50"/>
      <c r="B45" s="47">
        <v>0.5</v>
      </c>
      <c r="C45" s="52"/>
      <c r="D45" s="48" t="s">
        <v>53</v>
      </c>
    </row>
    <row r="46" spans="1:4" ht="27.75" customHeight="1" x14ac:dyDescent="0.25">
      <c r="A46" s="50">
        <v>43864</v>
      </c>
      <c r="B46" s="47">
        <v>0.25</v>
      </c>
      <c r="C46" s="47"/>
      <c r="D46" s="48" t="s">
        <v>54</v>
      </c>
    </row>
    <row r="47" spans="1:4" ht="33" customHeight="1" x14ac:dyDescent="0.25">
      <c r="A47" s="50"/>
      <c r="B47" s="47">
        <v>1.5</v>
      </c>
      <c r="C47" s="47"/>
      <c r="D47" s="48" t="s">
        <v>55</v>
      </c>
    </row>
    <row r="48" spans="1:4" ht="18" customHeight="1" x14ac:dyDescent="0.25">
      <c r="A48" s="50">
        <v>43865</v>
      </c>
      <c r="B48" s="47"/>
      <c r="C48" s="47">
        <v>6</v>
      </c>
      <c r="D48" s="48" t="s">
        <v>56</v>
      </c>
    </row>
    <row r="49" spans="1:4" ht="18" customHeight="1" x14ac:dyDescent="0.25">
      <c r="A49" s="50">
        <v>43866</v>
      </c>
      <c r="B49" s="47">
        <v>0.33</v>
      </c>
      <c r="C49" s="52"/>
      <c r="D49" s="53" t="s">
        <v>60</v>
      </c>
    </row>
    <row r="50" spans="1:4" ht="18" customHeight="1" x14ac:dyDescent="0.25">
      <c r="A50" s="50"/>
      <c r="B50" s="47">
        <v>0.5</v>
      </c>
      <c r="C50" s="47"/>
      <c r="D50" s="48" t="s">
        <v>57</v>
      </c>
    </row>
    <row r="51" spans="1:4" ht="18" customHeight="1" x14ac:dyDescent="0.25">
      <c r="A51" s="50"/>
      <c r="B51" s="47">
        <v>0.5</v>
      </c>
      <c r="C51" s="47"/>
      <c r="D51" s="48" t="s">
        <v>58</v>
      </c>
    </row>
    <row r="52" spans="1:4" ht="46.5" customHeight="1" x14ac:dyDescent="0.25">
      <c r="A52" s="50">
        <v>43867</v>
      </c>
      <c r="B52" s="47">
        <v>0.5</v>
      </c>
      <c r="C52" s="47"/>
      <c r="D52" s="48" t="s">
        <v>61</v>
      </c>
    </row>
    <row r="53" spans="1:4" ht="18" customHeight="1" x14ac:dyDescent="0.25">
      <c r="A53" s="50"/>
      <c r="B53" s="47">
        <v>0.5</v>
      </c>
      <c r="C53" s="47"/>
      <c r="D53" s="48" t="s">
        <v>62</v>
      </c>
    </row>
    <row r="54" spans="1:4" ht="18" customHeight="1" x14ac:dyDescent="0.25">
      <c r="A54" s="50"/>
      <c r="B54" s="47"/>
      <c r="C54" s="47">
        <v>6.5</v>
      </c>
      <c r="D54" s="48" t="s">
        <v>59</v>
      </c>
    </row>
    <row r="55" spans="1:4" ht="18" customHeight="1" x14ac:dyDescent="0.25">
      <c r="A55" s="50">
        <v>43868</v>
      </c>
      <c r="B55" s="47">
        <v>0.25</v>
      </c>
      <c r="C55" s="47"/>
      <c r="D55" s="48" t="s">
        <v>63</v>
      </c>
    </row>
    <row r="56" spans="1:4" ht="30" x14ac:dyDescent="0.25">
      <c r="A56" s="50">
        <v>43871</v>
      </c>
      <c r="B56" s="47">
        <v>0.2</v>
      </c>
      <c r="C56" s="47"/>
      <c r="D56" s="48" t="s">
        <v>64</v>
      </c>
    </row>
    <row r="57" spans="1:4" ht="18" customHeight="1" x14ac:dyDescent="0.25">
      <c r="A57" s="50"/>
      <c r="B57" s="47">
        <v>2</v>
      </c>
      <c r="C57" s="47"/>
      <c r="D57" s="48" t="s">
        <v>65</v>
      </c>
    </row>
    <row r="58" spans="1:4" ht="18" customHeight="1" x14ac:dyDescent="0.25">
      <c r="A58" s="50"/>
      <c r="B58" s="47">
        <v>1</v>
      </c>
      <c r="C58" s="47"/>
      <c r="D58" s="48" t="s">
        <v>66</v>
      </c>
    </row>
    <row r="59" spans="1:4" ht="30" x14ac:dyDescent="0.25">
      <c r="A59" s="50"/>
      <c r="B59" s="47">
        <v>1</v>
      </c>
      <c r="C59" s="47"/>
      <c r="D59" s="48" t="s">
        <v>68</v>
      </c>
    </row>
    <row r="60" spans="1:4" ht="19.5" customHeight="1" x14ac:dyDescent="0.25">
      <c r="A60" s="50">
        <v>43872</v>
      </c>
      <c r="B60" s="47"/>
      <c r="C60" s="47">
        <v>7</v>
      </c>
      <c r="D60" s="48" t="s">
        <v>67</v>
      </c>
    </row>
    <row r="61" spans="1:4" ht="18" customHeight="1" x14ac:dyDescent="0.25">
      <c r="A61" s="50">
        <v>43874</v>
      </c>
      <c r="B61" s="47">
        <v>1</v>
      </c>
      <c r="C61" s="47"/>
      <c r="D61" s="48" t="s">
        <v>69</v>
      </c>
    </row>
    <row r="62" spans="1:4" ht="18" customHeight="1" x14ac:dyDescent="0.25">
      <c r="A62" s="50">
        <v>43875</v>
      </c>
      <c r="B62" s="47">
        <v>0.5</v>
      </c>
      <c r="C62" s="47"/>
      <c r="D62" s="48" t="s">
        <v>70</v>
      </c>
    </row>
    <row r="63" spans="1:4" ht="30" x14ac:dyDescent="0.25">
      <c r="A63" s="50"/>
      <c r="B63" s="47">
        <v>0.35</v>
      </c>
      <c r="C63" s="47"/>
      <c r="D63" s="48" t="s">
        <v>73</v>
      </c>
    </row>
    <row r="64" spans="1:4" ht="18" customHeight="1" x14ac:dyDescent="0.25">
      <c r="A64" s="50"/>
      <c r="B64" s="47">
        <v>0.35</v>
      </c>
      <c r="C64" s="47"/>
      <c r="D64" s="48" t="s">
        <v>74</v>
      </c>
    </row>
    <row r="65" spans="1:4" ht="18" customHeight="1" x14ac:dyDescent="0.25">
      <c r="A65" s="50">
        <v>43878</v>
      </c>
      <c r="B65" s="47"/>
      <c r="C65" s="47">
        <v>6</v>
      </c>
      <c r="D65" s="48" t="s">
        <v>4</v>
      </c>
    </row>
    <row r="66" spans="1:4" ht="18" customHeight="1" x14ac:dyDescent="0.25">
      <c r="A66" s="50">
        <v>43879</v>
      </c>
      <c r="B66" s="47">
        <v>0.33</v>
      </c>
      <c r="C66" s="47"/>
      <c r="D66" s="48" t="s">
        <v>75</v>
      </c>
    </row>
    <row r="67" spans="1:4" ht="30" x14ac:dyDescent="0.25">
      <c r="A67" s="50"/>
      <c r="B67" s="47">
        <v>0.2</v>
      </c>
      <c r="C67" s="47"/>
      <c r="D67" s="48" t="s">
        <v>76</v>
      </c>
    </row>
    <row r="68" spans="1:4" ht="32.25" customHeight="1" x14ac:dyDescent="0.25">
      <c r="A68" s="50"/>
      <c r="B68" s="47">
        <v>1</v>
      </c>
      <c r="C68" s="47"/>
      <c r="D68" s="48" t="s">
        <v>77</v>
      </c>
    </row>
    <row r="69" spans="1:4" ht="18" customHeight="1" x14ac:dyDescent="0.25">
      <c r="A69" s="50"/>
      <c r="B69" s="47">
        <v>0.15</v>
      </c>
      <c r="C69" s="47"/>
      <c r="D69" s="48" t="s">
        <v>78</v>
      </c>
    </row>
    <row r="70" spans="1:4" ht="35.25" customHeight="1" x14ac:dyDescent="0.25">
      <c r="A70" s="50">
        <v>43881</v>
      </c>
      <c r="B70" s="47">
        <v>0.5</v>
      </c>
      <c r="C70" s="47"/>
      <c r="D70" s="48" t="s">
        <v>79</v>
      </c>
    </row>
    <row r="71" spans="1:4" ht="18" customHeight="1" x14ac:dyDescent="0.25">
      <c r="A71" s="50"/>
      <c r="B71" s="47">
        <v>0.5</v>
      </c>
      <c r="C71" s="47"/>
      <c r="D71" s="48" t="s">
        <v>80</v>
      </c>
    </row>
    <row r="72" spans="1:4" ht="30" x14ac:dyDescent="0.25">
      <c r="A72" s="50"/>
      <c r="B72" s="47">
        <v>1</v>
      </c>
      <c r="C72" s="47"/>
      <c r="D72" s="48" t="s">
        <v>81</v>
      </c>
    </row>
    <row r="73" spans="1:4" ht="18" customHeight="1" x14ac:dyDescent="0.25">
      <c r="A73" s="50">
        <v>43882</v>
      </c>
      <c r="B73" s="47"/>
      <c r="C73" s="47">
        <v>0</v>
      </c>
      <c r="D73" s="48" t="s">
        <v>85</v>
      </c>
    </row>
    <row r="74" spans="1:4" ht="18" customHeight="1" x14ac:dyDescent="0.25">
      <c r="A74" s="50">
        <v>43887</v>
      </c>
      <c r="B74" s="47">
        <v>0.35</v>
      </c>
      <c r="C74" s="47"/>
      <c r="D74" s="48" t="s">
        <v>83</v>
      </c>
    </row>
    <row r="75" spans="1:4" ht="30" x14ac:dyDescent="0.25">
      <c r="A75" s="50">
        <v>43888</v>
      </c>
      <c r="B75" s="47">
        <v>0.75</v>
      </c>
      <c r="C75" s="47"/>
      <c r="D75" s="48" t="s">
        <v>82</v>
      </c>
    </row>
    <row r="76" spans="1:4" ht="18" customHeight="1" x14ac:dyDescent="0.25">
      <c r="A76" s="54">
        <v>43889</v>
      </c>
      <c r="B76" s="55"/>
      <c r="C76" s="55">
        <v>0</v>
      </c>
      <c r="D76" s="56" t="s">
        <v>84</v>
      </c>
    </row>
    <row r="77" spans="1:4" ht="18" customHeight="1" x14ac:dyDescent="0.25">
      <c r="A77" s="57">
        <v>43892</v>
      </c>
      <c r="B77" s="58">
        <v>0.5</v>
      </c>
      <c r="C77" s="58"/>
      <c r="D77" s="59" t="s">
        <v>86</v>
      </c>
    </row>
    <row r="78" spans="1:4" ht="18" customHeight="1" x14ac:dyDescent="0.25">
      <c r="A78" s="57">
        <v>43894</v>
      </c>
      <c r="B78" s="58">
        <v>0.2</v>
      </c>
      <c r="C78" s="58"/>
      <c r="D78" s="59" t="s">
        <v>87</v>
      </c>
    </row>
    <row r="79" spans="1:4" ht="18" customHeight="1" x14ac:dyDescent="0.25">
      <c r="A79" s="57">
        <v>43896</v>
      </c>
      <c r="B79" s="58"/>
      <c r="C79" s="58">
        <v>1.5</v>
      </c>
      <c r="D79" s="59" t="s">
        <v>88</v>
      </c>
    </row>
    <row r="80" spans="1:4" ht="30" x14ac:dyDescent="0.25">
      <c r="A80" s="57">
        <v>43899</v>
      </c>
      <c r="B80" s="58">
        <v>0.5</v>
      </c>
      <c r="C80" s="58"/>
      <c r="D80" s="59" t="s">
        <v>89</v>
      </c>
    </row>
    <row r="81" spans="1:4" ht="18" customHeight="1" x14ac:dyDescent="0.25">
      <c r="A81" s="57">
        <v>43902</v>
      </c>
      <c r="B81" s="58">
        <v>0.35</v>
      </c>
      <c r="C81" s="58"/>
      <c r="D81" s="59" t="s">
        <v>90</v>
      </c>
    </row>
    <row r="82" spans="1:4" ht="18" customHeight="1" x14ac:dyDescent="0.25">
      <c r="A82" s="57"/>
      <c r="B82" s="58"/>
      <c r="C82" s="58">
        <v>1.5</v>
      </c>
      <c r="D82" s="59" t="s">
        <v>88</v>
      </c>
    </row>
    <row r="83" spans="1:4" ht="18" customHeight="1" x14ac:dyDescent="0.25">
      <c r="A83" s="57">
        <v>43903</v>
      </c>
      <c r="B83" s="58"/>
      <c r="C83" s="58">
        <v>1</v>
      </c>
      <c r="D83" s="59" t="s">
        <v>91</v>
      </c>
    </row>
    <row r="84" spans="1:4" ht="18" customHeight="1" x14ac:dyDescent="0.25">
      <c r="A84" s="57">
        <v>43907</v>
      </c>
      <c r="B84" s="58">
        <v>0.5</v>
      </c>
      <c r="C84" s="58"/>
      <c r="D84" s="59" t="s">
        <v>92</v>
      </c>
    </row>
    <row r="85" spans="1:4" ht="18" customHeight="1" x14ac:dyDescent="0.25">
      <c r="A85" s="57">
        <v>43910</v>
      </c>
      <c r="B85" s="58"/>
      <c r="C85" s="58">
        <v>1.5</v>
      </c>
      <c r="D85" s="59" t="s">
        <v>88</v>
      </c>
    </row>
    <row r="86" spans="1:4" ht="18" customHeight="1" x14ac:dyDescent="0.25">
      <c r="A86" s="57">
        <v>43916</v>
      </c>
      <c r="B86" s="58"/>
      <c r="C86" s="58">
        <v>0.5</v>
      </c>
      <c r="D86" s="59" t="s">
        <v>88</v>
      </c>
    </row>
    <row r="87" spans="1:4" ht="18" customHeight="1" x14ac:dyDescent="0.25">
      <c r="A87" s="57">
        <v>43921</v>
      </c>
      <c r="B87" s="58">
        <v>2</v>
      </c>
      <c r="C87" s="58"/>
      <c r="D87" s="59" t="s">
        <v>93</v>
      </c>
    </row>
    <row r="88" spans="1:4" ht="18" customHeight="1" x14ac:dyDescent="0.25">
      <c r="A88" s="57"/>
      <c r="B88" s="58">
        <v>3</v>
      </c>
      <c r="C88" s="58"/>
      <c r="D88" s="59" t="s">
        <v>94</v>
      </c>
    </row>
    <row r="89" spans="1:4" ht="18" customHeight="1" x14ac:dyDescent="0.25">
      <c r="A89" s="57">
        <v>43922</v>
      </c>
      <c r="B89" s="58">
        <v>1</v>
      </c>
      <c r="C89" s="58"/>
      <c r="D89" s="59" t="s">
        <v>95</v>
      </c>
    </row>
    <row r="90" spans="1:4" ht="18" customHeight="1" x14ac:dyDescent="0.25">
      <c r="A90" s="57">
        <v>43931</v>
      </c>
      <c r="B90" s="58">
        <v>0.5</v>
      </c>
      <c r="C90" s="58"/>
      <c r="D90" s="59" t="s">
        <v>96</v>
      </c>
    </row>
    <row r="91" spans="1:4" ht="18" customHeight="1" x14ac:dyDescent="0.25">
      <c r="A91" s="57">
        <v>43935</v>
      </c>
      <c r="B91" s="58">
        <v>0.75</v>
      </c>
      <c r="C91" s="58"/>
      <c r="D91" s="59" t="s">
        <v>97</v>
      </c>
    </row>
    <row r="92" spans="1:4" ht="18" customHeight="1" x14ac:dyDescent="0.25">
      <c r="A92" s="57">
        <v>43943</v>
      </c>
      <c r="B92" s="58"/>
      <c r="C92" s="58">
        <v>3.5</v>
      </c>
      <c r="D92" s="59" t="s">
        <v>88</v>
      </c>
    </row>
    <row r="93" spans="1:4" ht="18" customHeight="1" x14ac:dyDescent="0.25">
      <c r="A93" s="57">
        <v>43950</v>
      </c>
      <c r="B93" s="58"/>
      <c r="C93" s="58">
        <v>3.5</v>
      </c>
      <c r="D93" s="59" t="s">
        <v>88</v>
      </c>
    </row>
    <row r="94" spans="1:4" ht="18" customHeight="1" x14ac:dyDescent="0.25">
      <c r="A94" s="57">
        <v>43957</v>
      </c>
      <c r="B94" s="58"/>
      <c r="C94" s="58">
        <v>3</v>
      </c>
      <c r="D94" s="59" t="s">
        <v>88</v>
      </c>
    </row>
    <row r="95" spans="1:4" ht="18" customHeight="1" x14ac:dyDescent="0.25">
      <c r="A95" s="57">
        <v>43969</v>
      </c>
      <c r="B95" s="58"/>
      <c r="C95" s="58">
        <v>2</v>
      </c>
      <c r="D95" s="59" t="s">
        <v>88</v>
      </c>
    </row>
    <row r="96" spans="1:4" ht="18" customHeight="1" x14ac:dyDescent="0.25">
      <c r="A96" s="57">
        <v>43979</v>
      </c>
      <c r="B96" s="58"/>
      <c r="C96" s="58">
        <v>2.25</v>
      </c>
      <c r="D96" s="59" t="s">
        <v>98</v>
      </c>
    </row>
    <row r="97" spans="1:4" ht="18" customHeight="1" x14ac:dyDescent="0.25">
      <c r="A97" s="57"/>
      <c r="B97" s="58"/>
      <c r="C97" s="58"/>
      <c r="D97" s="59"/>
    </row>
    <row r="98" spans="1:4" ht="18" customHeight="1" x14ac:dyDescent="0.25">
      <c r="A98" s="57"/>
      <c r="B98" s="58"/>
      <c r="C98" s="58"/>
      <c r="D98" s="59"/>
    </row>
    <row r="99" spans="1:4" ht="18" customHeight="1" x14ac:dyDescent="0.25">
      <c r="A99" s="6"/>
    </row>
    <row r="100" spans="1:4" x14ac:dyDescent="0.25">
      <c r="B100" s="4">
        <f>SUM(B6:B99)</f>
        <v>83.939999999999984</v>
      </c>
      <c r="C100" s="4">
        <f>SUM(C6:C99)</f>
        <v>128.25</v>
      </c>
    </row>
    <row r="102" spans="1:4" x14ac:dyDescent="0.25">
      <c r="B102" s="26" t="s">
        <v>32</v>
      </c>
      <c r="C102" s="34">
        <f>B100+C100</f>
        <v>212.19</v>
      </c>
    </row>
  </sheetData>
  <mergeCells count="1">
    <mergeCell ref="A1:D1"/>
  </mergeCells>
  <pageMargins left="0.7" right="0.7" top="0.75" bottom="0.75" header="0.3" footer="0.3"/>
  <pageSetup paperSize="9" scale="9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CB9C-C844-415E-96AA-9ECCE45EE7DE}">
  <sheetPr>
    <pageSetUpPr fitToPage="1"/>
  </sheetPr>
  <dimension ref="A1:Q452"/>
  <sheetViews>
    <sheetView tabSelected="1" topLeftCell="A403" zoomScale="115" zoomScaleNormal="115" workbookViewId="0">
      <selection activeCell="E442" sqref="E442"/>
    </sheetView>
  </sheetViews>
  <sheetFormatPr baseColWidth="10" defaultRowHeight="15" x14ac:dyDescent="0.25"/>
  <cols>
    <col min="1" max="1" width="5.5703125" style="1" customWidth="1"/>
    <col min="2" max="2" width="4.42578125" style="1" customWidth="1"/>
    <col min="3" max="3" width="13.5703125" style="25" bestFit="1" customWidth="1"/>
    <col min="4" max="4" width="12.85546875" style="25" customWidth="1"/>
    <col min="5" max="5" width="36.7109375" style="3" bestFit="1" customWidth="1"/>
    <col min="6" max="6" width="10.5703125" style="3" customWidth="1"/>
    <col min="7" max="7" width="12.140625" style="1" customWidth="1"/>
    <col min="8" max="8" width="13.5703125" style="25" bestFit="1" customWidth="1"/>
    <col min="9" max="9" width="5.42578125" style="1" customWidth="1"/>
    <col min="10" max="10" width="13.5703125" style="25" bestFit="1" customWidth="1"/>
    <col min="11" max="12" width="4.42578125" style="64" customWidth="1"/>
    <col min="13" max="13" width="4.42578125" style="65" customWidth="1"/>
    <col min="14" max="14" width="16.42578125" style="73" customWidth="1"/>
    <col min="15" max="15" width="12.28515625" style="39" customWidth="1"/>
    <col min="16" max="16" width="12.85546875" style="31" bestFit="1" customWidth="1"/>
    <col min="17" max="17" width="15.140625" style="31" bestFit="1" customWidth="1"/>
    <col min="18" max="18" width="11.7109375" style="1" customWidth="1"/>
    <col min="19" max="16384" width="11.42578125" style="1"/>
  </cols>
  <sheetData>
    <row r="1" spans="1:17" x14ac:dyDescent="0.25">
      <c r="M1" s="64"/>
    </row>
    <row r="2" spans="1:17" x14ac:dyDescent="0.25">
      <c r="E2" s="28">
        <v>163923</v>
      </c>
    </row>
    <row r="3" spans="1:17" ht="15.75" x14ac:dyDescent="0.25">
      <c r="A3" s="3"/>
      <c r="B3" s="60" t="s">
        <v>99</v>
      </c>
      <c r="D3" s="17">
        <v>44562</v>
      </c>
      <c r="E3" s="31"/>
      <c r="F3" s="31"/>
      <c r="K3" s="66"/>
      <c r="M3" s="66"/>
      <c r="O3" s="1"/>
      <c r="P3" s="1"/>
      <c r="Q3" s="1"/>
    </row>
    <row r="4" spans="1:17" x14ac:dyDescent="0.25">
      <c r="A4" s="8"/>
      <c r="B4" s="7"/>
      <c r="C4" s="10" t="s">
        <v>26</v>
      </c>
      <c r="D4" s="36"/>
      <c r="E4" s="27"/>
      <c r="F4" s="27"/>
      <c r="G4" s="11"/>
      <c r="I4" s="62"/>
      <c r="K4" s="66"/>
      <c r="M4" s="66"/>
      <c r="O4" s="1"/>
      <c r="P4" s="1"/>
      <c r="Q4" s="1"/>
    </row>
    <row r="5" spans="1:17" x14ac:dyDescent="0.25">
      <c r="A5" s="3"/>
      <c r="B5" s="12"/>
      <c r="C5" s="15" t="s">
        <v>0</v>
      </c>
      <c r="D5" s="38" t="s">
        <v>27</v>
      </c>
      <c r="E5" s="29" t="s">
        <v>37</v>
      </c>
      <c r="F5" s="29" t="s">
        <v>36</v>
      </c>
      <c r="G5" s="16" t="s">
        <v>49</v>
      </c>
      <c r="I5" s="15"/>
      <c r="K5" s="66"/>
      <c r="M5" s="66"/>
      <c r="O5" s="1"/>
      <c r="P5" s="1"/>
      <c r="Q5" s="1"/>
    </row>
    <row r="6" spans="1:17" ht="15.75" x14ac:dyDescent="0.25">
      <c r="A6" s="3"/>
      <c r="B6" s="12"/>
      <c r="C6" s="17">
        <v>44562</v>
      </c>
      <c r="D6" s="37"/>
      <c r="E6" s="28"/>
      <c r="F6" s="28"/>
      <c r="G6" s="14"/>
      <c r="I6" s="62"/>
      <c r="K6" s="66"/>
      <c r="M6" s="66"/>
      <c r="O6" s="1"/>
      <c r="P6" s="1"/>
      <c r="Q6" s="1"/>
    </row>
    <row r="7" spans="1:17" x14ac:dyDescent="0.25">
      <c r="A7" s="3"/>
      <c r="B7" s="12" t="s">
        <v>19</v>
      </c>
      <c r="C7" s="18">
        <v>44562</v>
      </c>
      <c r="D7" s="37"/>
      <c r="E7" s="28"/>
      <c r="F7" s="28"/>
      <c r="G7" s="14"/>
      <c r="I7" s="62"/>
      <c r="K7" s="66"/>
      <c r="M7" s="66"/>
      <c r="O7" s="1"/>
      <c r="P7" s="1"/>
      <c r="Q7" s="1"/>
    </row>
    <row r="8" spans="1:17" x14ac:dyDescent="0.25">
      <c r="A8" s="3"/>
      <c r="B8" s="12" t="s">
        <v>20</v>
      </c>
      <c r="C8" s="18">
        <v>44563</v>
      </c>
      <c r="D8" s="37"/>
      <c r="E8" s="28"/>
      <c r="F8" s="28"/>
      <c r="G8" s="14"/>
      <c r="I8" s="62"/>
      <c r="K8" s="66"/>
      <c r="M8" s="66"/>
      <c r="O8" s="1"/>
      <c r="P8" s="1"/>
      <c r="Q8" s="1"/>
    </row>
    <row r="9" spans="1:17" x14ac:dyDescent="0.25">
      <c r="A9" s="3"/>
      <c r="B9" s="12" t="s">
        <v>21</v>
      </c>
      <c r="C9" s="18">
        <v>44564</v>
      </c>
      <c r="D9" s="37"/>
      <c r="E9" s="32"/>
      <c r="F9" s="32"/>
      <c r="G9" s="14"/>
      <c r="I9" s="62"/>
      <c r="K9" s="66"/>
      <c r="M9" s="66"/>
      <c r="O9" s="1"/>
      <c r="P9" s="1"/>
      <c r="Q9" s="1"/>
    </row>
    <row r="10" spans="1:17" x14ac:dyDescent="0.25">
      <c r="A10" s="3"/>
      <c r="B10" s="12" t="s">
        <v>22</v>
      </c>
      <c r="C10" s="18">
        <v>44565</v>
      </c>
      <c r="D10" s="37"/>
      <c r="E10" s="28"/>
      <c r="F10" s="28"/>
      <c r="G10" s="14"/>
      <c r="I10" s="62"/>
      <c r="K10" s="66"/>
      <c r="M10" s="66"/>
      <c r="O10" s="1"/>
      <c r="P10" s="1"/>
      <c r="Q10" s="1"/>
    </row>
    <row r="11" spans="1:17" x14ac:dyDescent="0.25">
      <c r="A11" s="3"/>
      <c r="B11" s="12" t="s">
        <v>23</v>
      </c>
      <c r="C11" s="18">
        <v>44566</v>
      </c>
      <c r="D11" s="37">
        <v>87.1</v>
      </c>
      <c r="E11" s="28">
        <v>164851</v>
      </c>
      <c r="F11" s="28">
        <f>E11-E2</f>
        <v>928</v>
      </c>
      <c r="G11" s="14" t="s">
        <v>14</v>
      </c>
      <c r="I11" s="62"/>
      <c r="K11" s="66"/>
      <c r="M11" s="66"/>
      <c r="O11" s="1"/>
      <c r="P11" s="1"/>
      <c r="Q11" s="1"/>
    </row>
    <row r="12" spans="1:17" x14ac:dyDescent="0.25">
      <c r="A12" s="3"/>
      <c r="B12" s="12" t="s">
        <v>24</v>
      </c>
      <c r="C12" s="18">
        <v>44567</v>
      </c>
      <c r="D12" s="79">
        <f>ROUND(D11/E12,4)</f>
        <v>1.5508999999999999</v>
      </c>
      <c r="E12" s="32">
        <v>56.16</v>
      </c>
      <c r="F12" s="32" t="s">
        <v>51</v>
      </c>
      <c r="G12" s="14"/>
      <c r="I12" s="62"/>
      <c r="K12" s="66"/>
      <c r="M12" s="66"/>
      <c r="O12" s="1"/>
      <c r="P12" s="1"/>
      <c r="Q12" s="1"/>
    </row>
    <row r="13" spans="1:17" x14ac:dyDescent="0.25">
      <c r="A13" s="3"/>
      <c r="B13" s="12" t="s">
        <v>18</v>
      </c>
      <c r="C13" s="18">
        <v>44568</v>
      </c>
      <c r="D13" s="37"/>
      <c r="E13" s="33">
        <f>ROUND(100*E12/F11,4)</f>
        <v>6.0517000000000003</v>
      </c>
      <c r="F13" s="35" t="s">
        <v>50</v>
      </c>
      <c r="G13" s="14"/>
      <c r="I13" s="62"/>
      <c r="K13" s="66"/>
      <c r="M13" s="66"/>
      <c r="O13" s="1"/>
      <c r="P13" s="1"/>
      <c r="Q13" s="1"/>
    </row>
    <row r="14" spans="1:17" x14ac:dyDescent="0.25">
      <c r="A14" s="3"/>
      <c r="B14" s="12" t="s">
        <v>19</v>
      </c>
      <c r="C14" s="18">
        <v>44569</v>
      </c>
      <c r="D14" s="37"/>
      <c r="E14" s="63">
        <f>ROUND(D11/F11,4)</f>
        <v>9.3899999999999997E-2</v>
      </c>
      <c r="F14" s="35" t="s">
        <v>14</v>
      </c>
      <c r="G14" s="14"/>
      <c r="I14" s="62"/>
      <c r="K14" s="66"/>
      <c r="M14" s="66"/>
      <c r="O14" s="1"/>
      <c r="P14" s="1"/>
      <c r="Q14" s="1"/>
    </row>
    <row r="15" spans="1:17" x14ac:dyDescent="0.25">
      <c r="A15" s="3"/>
      <c r="B15" s="12" t="s">
        <v>20</v>
      </c>
      <c r="C15" s="18">
        <v>44570</v>
      </c>
      <c r="D15" s="37"/>
      <c r="E15" s="32"/>
      <c r="F15" s="32"/>
      <c r="G15" s="14"/>
      <c r="I15" s="62"/>
      <c r="K15" s="66"/>
      <c r="M15" s="66"/>
      <c r="O15" s="1"/>
      <c r="P15" s="1"/>
      <c r="Q15" s="1"/>
    </row>
    <row r="16" spans="1:17" x14ac:dyDescent="0.25">
      <c r="A16" s="3"/>
      <c r="B16" s="1" t="s">
        <v>21</v>
      </c>
      <c r="C16" s="18">
        <v>44571</v>
      </c>
      <c r="D16" s="37"/>
      <c r="E16" s="33"/>
      <c r="F16" s="35"/>
      <c r="G16" s="14"/>
      <c r="I16" s="62"/>
      <c r="K16" s="66"/>
      <c r="M16" s="66"/>
      <c r="O16" s="1"/>
      <c r="P16" s="1"/>
      <c r="Q16" s="1"/>
    </row>
    <row r="17" spans="1:17" x14ac:dyDescent="0.25">
      <c r="A17" s="3"/>
      <c r="B17" s="1" t="s">
        <v>22</v>
      </c>
      <c r="C17" s="18">
        <v>44572</v>
      </c>
      <c r="D17" s="37"/>
      <c r="E17" s="28"/>
      <c r="F17" s="28"/>
      <c r="G17" s="14"/>
      <c r="I17" s="62"/>
      <c r="K17" s="66"/>
      <c r="M17" s="66"/>
      <c r="O17" s="1"/>
      <c r="P17" s="1"/>
      <c r="Q17" s="1"/>
    </row>
    <row r="18" spans="1:17" x14ac:dyDescent="0.25">
      <c r="A18" s="3"/>
      <c r="B18" s="1" t="s">
        <v>23</v>
      </c>
      <c r="C18" s="18">
        <v>44573</v>
      </c>
      <c r="D18" s="37"/>
      <c r="E18" s="32"/>
      <c r="F18" s="32"/>
      <c r="G18" s="14"/>
      <c r="I18" s="62"/>
      <c r="K18" s="66"/>
      <c r="M18" s="66"/>
      <c r="O18" s="1"/>
      <c r="P18" s="1"/>
      <c r="Q18" s="1"/>
    </row>
    <row r="19" spans="1:17" x14ac:dyDescent="0.25">
      <c r="A19" s="3"/>
      <c r="B19" s="1" t="s">
        <v>24</v>
      </c>
      <c r="C19" s="18">
        <v>44574</v>
      </c>
      <c r="D19" s="37"/>
      <c r="E19" s="33"/>
      <c r="F19" s="35"/>
      <c r="G19" s="14"/>
      <c r="I19" s="62"/>
      <c r="K19" s="66"/>
      <c r="M19" s="66"/>
      <c r="O19" s="1"/>
      <c r="P19" s="1"/>
      <c r="Q19" s="1"/>
    </row>
    <row r="20" spans="1:17" x14ac:dyDescent="0.25">
      <c r="A20" s="3"/>
      <c r="B20" s="1" t="s">
        <v>18</v>
      </c>
      <c r="C20" s="18">
        <v>44575</v>
      </c>
      <c r="F20" s="9"/>
      <c r="G20" s="14"/>
      <c r="I20" s="62"/>
      <c r="K20" s="66"/>
      <c r="M20" s="66"/>
      <c r="O20" s="1"/>
      <c r="P20" s="1"/>
      <c r="Q20" s="1"/>
    </row>
    <row r="21" spans="1:17" x14ac:dyDescent="0.25">
      <c r="A21" s="3"/>
      <c r="B21" s="1" t="s">
        <v>19</v>
      </c>
      <c r="C21" s="18">
        <v>44576</v>
      </c>
      <c r="F21" s="9"/>
      <c r="G21" s="14"/>
      <c r="I21" s="62"/>
      <c r="K21" s="66"/>
      <c r="M21" s="66"/>
      <c r="O21" s="1"/>
      <c r="P21" s="1"/>
      <c r="Q21" s="1"/>
    </row>
    <row r="22" spans="1:17" x14ac:dyDescent="0.25">
      <c r="A22" s="3"/>
      <c r="B22" s="1" t="s">
        <v>20</v>
      </c>
      <c r="C22" s="18">
        <v>44577</v>
      </c>
      <c r="F22" s="9"/>
      <c r="G22" s="14"/>
      <c r="I22" s="62"/>
      <c r="K22" s="66"/>
      <c r="M22" s="66"/>
      <c r="O22" s="1"/>
      <c r="P22" s="1"/>
      <c r="Q22" s="1"/>
    </row>
    <row r="23" spans="1:17" x14ac:dyDescent="0.25">
      <c r="A23" s="3"/>
      <c r="B23" s="1" t="s">
        <v>21</v>
      </c>
      <c r="C23" s="18">
        <v>44578</v>
      </c>
      <c r="D23" s="37">
        <f>9.17+83.84+15.6</f>
        <v>108.61</v>
      </c>
      <c r="E23" s="28">
        <v>165963</v>
      </c>
      <c r="F23" s="28">
        <f>E23-E11</f>
        <v>1112</v>
      </c>
      <c r="G23" s="14" t="s">
        <v>14</v>
      </c>
      <c r="I23" s="62"/>
      <c r="K23" s="66"/>
      <c r="M23" s="66"/>
      <c r="O23" s="1"/>
      <c r="P23" s="1"/>
      <c r="Q23" s="1"/>
    </row>
    <row r="24" spans="1:17" x14ac:dyDescent="0.25">
      <c r="A24" s="3"/>
      <c r="B24" s="12" t="s">
        <v>22</v>
      </c>
      <c r="C24" s="18">
        <v>44579</v>
      </c>
      <c r="D24" s="79">
        <f>ROUND(D23/E24,4)</f>
        <v>1.5949</v>
      </c>
      <c r="E24" s="32">
        <f>5.2+53.03+9.87</f>
        <v>68.100000000000009</v>
      </c>
      <c r="F24" s="32" t="s">
        <v>51</v>
      </c>
      <c r="G24" s="14"/>
      <c r="I24" s="62"/>
      <c r="K24" s="66"/>
      <c r="M24" s="66"/>
      <c r="O24" s="1"/>
      <c r="P24" s="1"/>
      <c r="Q24" s="1"/>
    </row>
    <row r="25" spans="1:17" x14ac:dyDescent="0.25">
      <c r="A25" s="3"/>
      <c r="B25" s="12" t="s">
        <v>23</v>
      </c>
      <c r="C25" s="18">
        <v>44580</v>
      </c>
      <c r="D25" s="37"/>
      <c r="E25" s="33">
        <f>ROUND(100*E24/F23,4)</f>
        <v>6.1241000000000003</v>
      </c>
      <c r="F25" s="35" t="s">
        <v>50</v>
      </c>
      <c r="G25" s="14"/>
      <c r="I25" s="62"/>
      <c r="K25" s="66"/>
      <c r="M25" s="66"/>
      <c r="O25" s="1"/>
      <c r="P25" s="1"/>
      <c r="Q25" s="1"/>
    </row>
    <row r="26" spans="1:17" x14ac:dyDescent="0.25">
      <c r="A26" s="3"/>
      <c r="B26" s="12" t="s">
        <v>24</v>
      </c>
      <c r="C26" s="18">
        <v>44581</v>
      </c>
      <c r="D26" s="37"/>
      <c r="E26" s="63">
        <f>ROUND(D23/F23,4)</f>
        <v>9.7699999999999995E-2</v>
      </c>
      <c r="F26" s="35" t="s">
        <v>14</v>
      </c>
      <c r="G26" s="14"/>
      <c r="I26" s="62"/>
      <c r="K26" s="66"/>
      <c r="M26" s="66"/>
      <c r="O26" s="1"/>
      <c r="P26" s="1"/>
      <c r="Q26" s="1"/>
    </row>
    <row r="27" spans="1:17" x14ac:dyDescent="0.25">
      <c r="A27" s="3"/>
      <c r="B27" s="1" t="s">
        <v>18</v>
      </c>
      <c r="C27" s="18">
        <v>44582</v>
      </c>
      <c r="D27" s="37"/>
      <c r="E27" s="28"/>
      <c r="F27" s="28"/>
      <c r="G27" s="14"/>
      <c r="I27" s="62"/>
      <c r="K27" s="66"/>
      <c r="M27" s="66"/>
      <c r="O27" s="1"/>
      <c r="P27" s="1"/>
      <c r="Q27" s="1"/>
    </row>
    <row r="28" spans="1:17" x14ac:dyDescent="0.25">
      <c r="A28" s="3"/>
      <c r="B28" s="1" t="s">
        <v>19</v>
      </c>
      <c r="C28" s="18">
        <v>44583</v>
      </c>
      <c r="D28" s="37"/>
      <c r="E28" s="28"/>
      <c r="F28" s="28"/>
      <c r="G28" s="14"/>
      <c r="I28" s="62"/>
      <c r="K28" s="71"/>
      <c r="M28" s="67"/>
      <c r="O28" s="1"/>
      <c r="P28" s="1"/>
      <c r="Q28" s="1"/>
    </row>
    <row r="29" spans="1:17" x14ac:dyDescent="0.25">
      <c r="A29" s="3"/>
      <c r="B29" s="12" t="s">
        <v>20</v>
      </c>
      <c r="C29" s="18">
        <v>44584</v>
      </c>
      <c r="D29" s="37"/>
      <c r="E29" s="32"/>
      <c r="F29" s="32"/>
      <c r="G29" s="14"/>
      <c r="I29" s="62"/>
      <c r="K29" s="71"/>
      <c r="M29" s="68"/>
      <c r="O29" s="1"/>
      <c r="P29" s="1"/>
      <c r="Q29" s="1"/>
    </row>
    <row r="30" spans="1:17" x14ac:dyDescent="0.25">
      <c r="A30" s="3"/>
      <c r="B30" s="12" t="s">
        <v>21</v>
      </c>
      <c r="C30" s="18">
        <v>44585</v>
      </c>
      <c r="D30" s="37"/>
      <c r="E30" s="33"/>
      <c r="F30" s="35"/>
      <c r="G30" s="14"/>
      <c r="I30" s="62"/>
      <c r="K30" s="71"/>
      <c r="M30" s="69"/>
      <c r="O30" s="1"/>
      <c r="P30" s="1"/>
      <c r="Q30" s="1"/>
    </row>
    <row r="31" spans="1:17" x14ac:dyDescent="0.25">
      <c r="A31" s="3"/>
      <c r="B31" s="12" t="s">
        <v>22</v>
      </c>
      <c r="C31" s="18">
        <v>44586</v>
      </c>
      <c r="D31" s="37"/>
      <c r="E31" s="28"/>
      <c r="F31" s="28"/>
      <c r="G31" s="14"/>
      <c r="I31" s="62"/>
      <c r="K31" s="66"/>
      <c r="M31" s="66"/>
      <c r="O31" s="1"/>
      <c r="P31" s="1"/>
      <c r="Q31" s="1"/>
    </row>
    <row r="32" spans="1:17" x14ac:dyDescent="0.25">
      <c r="A32" s="3"/>
      <c r="B32" s="12" t="s">
        <v>23</v>
      </c>
      <c r="C32" s="18">
        <v>44587</v>
      </c>
      <c r="D32" s="37"/>
      <c r="E32" s="32"/>
      <c r="F32" s="32"/>
      <c r="G32" s="14"/>
      <c r="I32" s="62"/>
      <c r="K32" s="66"/>
      <c r="M32" s="66"/>
      <c r="O32" s="1"/>
      <c r="P32" s="1"/>
      <c r="Q32" s="1"/>
    </row>
    <row r="33" spans="1:17" x14ac:dyDescent="0.25">
      <c r="A33" s="3"/>
      <c r="B33" s="12" t="s">
        <v>24</v>
      </c>
      <c r="C33" s="18">
        <v>44588</v>
      </c>
      <c r="D33" s="37"/>
      <c r="E33" s="33"/>
      <c r="F33" s="35"/>
      <c r="G33" s="14"/>
      <c r="I33" s="62"/>
      <c r="K33" s="66"/>
      <c r="M33" s="66"/>
      <c r="O33" s="1"/>
      <c r="P33" s="1"/>
      <c r="Q33" s="1"/>
    </row>
    <row r="34" spans="1:17" x14ac:dyDescent="0.25">
      <c r="A34" s="3"/>
      <c r="B34" s="1" t="s">
        <v>18</v>
      </c>
      <c r="C34" s="18">
        <v>44589</v>
      </c>
      <c r="D34" s="37"/>
      <c r="E34" s="28"/>
      <c r="F34" s="28"/>
      <c r="G34" s="14"/>
      <c r="I34" s="62"/>
      <c r="K34" s="66"/>
      <c r="M34" s="66"/>
      <c r="O34" s="1"/>
      <c r="P34" s="1"/>
      <c r="Q34" s="1"/>
    </row>
    <row r="35" spans="1:17" x14ac:dyDescent="0.25">
      <c r="A35" s="3"/>
      <c r="B35" s="1" t="s">
        <v>19</v>
      </c>
      <c r="C35" s="18">
        <v>44590</v>
      </c>
      <c r="D35" s="37"/>
      <c r="E35" s="32"/>
      <c r="F35" s="32"/>
      <c r="G35" s="14"/>
      <c r="I35" s="62"/>
      <c r="K35" s="66"/>
      <c r="M35" s="66"/>
      <c r="O35" s="1"/>
      <c r="P35" s="1"/>
      <c r="Q35" s="1"/>
    </row>
    <row r="36" spans="1:17" x14ac:dyDescent="0.25">
      <c r="A36" s="3"/>
      <c r="B36" s="12" t="s">
        <v>20</v>
      </c>
      <c r="C36" s="18">
        <v>44591</v>
      </c>
      <c r="D36" s="37"/>
      <c r="E36" s="33"/>
      <c r="F36" s="35"/>
      <c r="G36" s="14"/>
      <c r="I36" s="62"/>
      <c r="K36" s="66"/>
      <c r="M36" s="66"/>
      <c r="O36" s="1"/>
      <c r="P36" s="1"/>
      <c r="Q36" s="1"/>
    </row>
    <row r="37" spans="1:17" x14ac:dyDescent="0.25">
      <c r="A37" s="3"/>
      <c r="B37" s="1" t="s">
        <v>21</v>
      </c>
      <c r="C37" s="18">
        <v>44592</v>
      </c>
      <c r="D37" s="37"/>
      <c r="E37" s="28"/>
      <c r="F37" s="28"/>
      <c r="G37" s="14"/>
      <c r="I37" s="62"/>
      <c r="K37" s="66"/>
      <c r="M37" s="66"/>
      <c r="O37" s="1"/>
      <c r="P37" s="1"/>
      <c r="Q37" s="1"/>
    </row>
    <row r="38" spans="1:17" x14ac:dyDescent="0.25">
      <c r="A38" s="3"/>
      <c r="B38" s="12"/>
      <c r="C38" s="13"/>
      <c r="D38" s="37"/>
      <c r="E38" s="32"/>
      <c r="F38" s="32"/>
      <c r="G38" s="14"/>
      <c r="I38" s="62"/>
      <c r="K38" s="66"/>
      <c r="M38" s="66"/>
      <c r="O38" s="1"/>
      <c r="P38" s="1"/>
      <c r="Q38" s="1"/>
    </row>
    <row r="39" spans="1:17" x14ac:dyDescent="0.25">
      <c r="A39" s="3"/>
      <c r="B39" s="12"/>
      <c r="C39" s="13"/>
      <c r="D39" s="37"/>
      <c r="E39" s="33"/>
      <c r="F39" s="35"/>
      <c r="G39" s="14"/>
      <c r="I39" s="62"/>
      <c r="K39" s="66"/>
      <c r="M39" s="66"/>
      <c r="O39" s="1"/>
      <c r="P39" s="1"/>
      <c r="Q39" s="1"/>
    </row>
    <row r="40" spans="1:17" x14ac:dyDescent="0.25">
      <c r="A40" s="3"/>
      <c r="B40" s="12"/>
      <c r="C40" s="13"/>
      <c r="D40" s="37"/>
      <c r="E40" s="28"/>
      <c r="F40" s="28"/>
      <c r="G40" s="14"/>
      <c r="I40" s="62"/>
      <c r="K40" s="66"/>
      <c r="M40" s="66"/>
      <c r="O40" s="1"/>
      <c r="P40" s="1"/>
      <c r="Q40" s="1"/>
    </row>
    <row r="41" spans="1:17" x14ac:dyDescent="0.25">
      <c r="A41" s="20"/>
      <c r="B41" s="19"/>
      <c r="C41" s="13"/>
      <c r="D41" s="37"/>
      <c r="E41" s="28"/>
      <c r="F41" s="28"/>
      <c r="G41" s="14"/>
      <c r="I41" s="62"/>
      <c r="K41" s="66"/>
      <c r="M41" s="66"/>
      <c r="O41" s="1"/>
      <c r="P41" s="1"/>
      <c r="Q41" s="1"/>
    </row>
    <row r="42" spans="1:17" x14ac:dyDescent="0.25">
      <c r="A42" s="20"/>
      <c r="B42" s="12"/>
      <c r="C42" s="13"/>
      <c r="D42" s="37"/>
      <c r="E42" s="28"/>
      <c r="F42" s="28"/>
      <c r="G42" s="14"/>
      <c r="I42" s="62"/>
      <c r="K42" s="66"/>
      <c r="M42" s="66"/>
      <c r="O42" s="1"/>
      <c r="P42" s="1"/>
      <c r="Q42" s="1"/>
    </row>
    <row r="43" spans="1:17" x14ac:dyDescent="0.25">
      <c r="A43" s="20"/>
      <c r="B43" s="12"/>
      <c r="C43" s="13"/>
      <c r="D43" s="37"/>
      <c r="E43" s="28"/>
      <c r="F43" s="28"/>
      <c r="G43" s="14"/>
      <c r="I43" s="62"/>
      <c r="K43" s="66"/>
      <c r="M43" s="66"/>
      <c r="O43" s="1"/>
      <c r="P43" s="1"/>
      <c r="Q43" s="1"/>
    </row>
    <row r="44" spans="1:17" ht="15.75" thickBot="1" x14ac:dyDescent="0.3">
      <c r="A44" s="3"/>
      <c r="B44" s="12"/>
      <c r="C44" s="13"/>
      <c r="D44" s="28" t="s">
        <v>71</v>
      </c>
      <c r="E44" s="31"/>
      <c r="F44" s="28" t="s">
        <v>72</v>
      </c>
      <c r="G44" s="61" t="s">
        <v>32</v>
      </c>
      <c r="I44" s="62"/>
      <c r="K44" s="66"/>
      <c r="M44" s="66"/>
      <c r="O44" s="1"/>
      <c r="P44" s="1"/>
      <c r="Q44" s="1"/>
    </row>
    <row r="45" spans="1:17" ht="15.75" thickBot="1" x14ac:dyDescent="0.3">
      <c r="A45" s="3"/>
      <c r="B45" s="19" t="s">
        <v>25</v>
      </c>
      <c r="C45" s="13"/>
      <c r="D45" s="40">
        <f>SUM(D6:D44)</f>
        <v>198.85579999999999</v>
      </c>
      <c r="E45" s="42"/>
      <c r="F45" s="42">
        <f>SUM(G6:G44)</f>
        <v>0</v>
      </c>
      <c r="G45" s="21">
        <f>D45+F45</f>
        <v>198.85579999999999</v>
      </c>
      <c r="I45" s="62"/>
      <c r="K45" s="66"/>
      <c r="M45" s="66"/>
      <c r="O45" s="1"/>
      <c r="P45" s="1"/>
      <c r="Q45" s="1"/>
    </row>
    <row r="46" spans="1:17" x14ac:dyDescent="0.25">
      <c r="A46" s="3"/>
      <c r="B46" s="22"/>
      <c r="C46" s="23"/>
      <c r="D46" s="41"/>
      <c r="E46" s="30"/>
      <c r="F46" s="30"/>
      <c r="G46" s="24"/>
      <c r="I46" s="62"/>
      <c r="K46" s="66"/>
      <c r="M46" s="66"/>
      <c r="O46" s="1"/>
      <c r="P46" s="1"/>
      <c r="Q46" s="1"/>
    </row>
    <row r="47" spans="1:17" x14ac:dyDescent="0.25">
      <c r="A47" s="3"/>
      <c r="F47" s="9"/>
      <c r="K47" s="66"/>
      <c r="M47" s="66"/>
      <c r="O47" s="1"/>
      <c r="P47" s="1"/>
      <c r="Q47" s="1"/>
    </row>
    <row r="48" spans="1:17" x14ac:dyDescent="0.25">
      <c r="A48" s="3"/>
      <c r="F48" s="9"/>
      <c r="K48" s="66"/>
      <c r="M48" s="66"/>
      <c r="O48" s="1"/>
      <c r="P48" s="1"/>
      <c r="Q48" s="1"/>
    </row>
    <row r="49" spans="1:17" ht="15.75" x14ac:dyDescent="0.25">
      <c r="A49" s="3"/>
      <c r="B49" s="60" t="s">
        <v>99</v>
      </c>
      <c r="D49" s="17">
        <v>44593</v>
      </c>
      <c r="E49" s="31"/>
      <c r="F49" s="31"/>
      <c r="K49" s="66"/>
      <c r="M49" s="66"/>
      <c r="O49" s="1"/>
      <c r="P49" s="1"/>
      <c r="Q49" s="1"/>
    </row>
    <row r="50" spans="1:17" x14ac:dyDescent="0.25">
      <c r="A50" s="8"/>
      <c r="B50" s="7"/>
      <c r="C50" s="10" t="s">
        <v>26</v>
      </c>
      <c r="D50" s="36"/>
      <c r="E50" s="27"/>
      <c r="F50" s="27"/>
      <c r="G50" s="11"/>
      <c r="H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3"/>
      <c r="B51" s="12"/>
      <c r="C51" s="15" t="s">
        <v>0</v>
      </c>
      <c r="D51" s="38" t="s">
        <v>27</v>
      </c>
      <c r="E51" s="29" t="s">
        <v>37</v>
      </c>
      <c r="F51" s="29" t="s">
        <v>36</v>
      </c>
      <c r="G51" s="16" t="s">
        <v>49</v>
      </c>
      <c r="H51" s="1"/>
      <c r="J51" s="1"/>
      <c r="K51" s="1"/>
      <c r="L51" s="1"/>
      <c r="M51" s="1"/>
      <c r="N51" s="1"/>
      <c r="O51" s="1"/>
      <c r="P51" s="1"/>
      <c r="Q51" s="1"/>
    </row>
    <row r="52" spans="1:17" ht="15.75" x14ac:dyDescent="0.25">
      <c r="A52" s="3"/>
      <c r="B52" s="12"/>
      <c r="C52" s="17">
        <v>44593</v>
      </c>
      <c r="D52" s="37"/>
      <c r="E52" s="28"/>
      <c r="F52" s="28"/>
      <c r="G52" s="14"/>
      <c r="H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3"/>
      <c r="B53" s="12" t="s">
        <v>22</v>
      </c>
      <c r="C53" s="18">
        <v>44593</v>
      </c>
      <c r="D53" s="37"/>
      <c r="E53" s="28"/>
      <c r="F53" s="28"/>
      <c r="G53" s="14"/>
      <c r="H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3"/>
      <c r="B54" s="12" t="s">
        <v>23</v>
      </c>
      <c r="C54" s="18">
        <v>44594</v>
      </c>
      <c r="D54" s="37"/>
      <c r="E54" s="28"/>
      <c r="F54" s="28"/>
      <c r="G54" s="14"/>
      <c r="H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3"/>
      <c r="B55" s="12" t="s">
        <v>24</v>
      </c>
      <c r="C55" s="18">
        <v>44595</v>
      </c>
      <c r="D55" s="37">
        <v>102.37</v>
      </c>
      <c r="E55" s="28">
        <v>166983</v>
      </c>
      <c r="F55" s="28">
        <f>E55-E23</f>
        <v>1020</v>
      </c>
      <c r="G55" s="14" t="s">
        <v>14</v>
      </c>
      <c r="H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3"/>
      <c r="B56" s="12" t="s">
        <v>18</v>
      </c>
      <c r="C56" s="18">
        <v>44596</v>
      </c>
      <c r="D56" s="79">
        <f>ROUND(D55/E56,4)</f>
        <v>1.635</v>
      </c>
      <c r="E56" s="32">
        <v>62.61</v>
      </c>
      <c r="F56" s="32" t="s">
        <v>51</v>
      </c>
      <c r="G56" s="14"/>
      <c r="H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3"/>
      <c r="B57" s="12" t="s">
        <v>19</v>
      </c>
      <c r="C57" s="18">
        <v>44597</v>
      </c>
      <c r="D57" s="37"/>
      <c r="E57" s="33">
        <f>ROUND(100*E56/F55,4)</f>
        <v>6.1382000000000003</v>
      </c>
      <c r="F57" s="35" t="s">
        <v>50</v>
      </c>
      <c r="G57" s="14"/>
      <c r="H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3"/>
      <c r="B58" s="12" t="s">
        <v>20</v>
      </c>
      <c r="C58" s="18">
        <v>44598</v>
      </c>
      <c r="D58" s="37"/>
      <c r="E58" s="63">
        <f>ROUND(D55/F55,4)</f>
        <v>0.1004</v>
      </c>
      <c r="F58" s="35" t="s">
        <v>14</v>
      </c>
      <c r="G58" s="14"/>
      <c r="H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3"/>
      <c r="B59" s="12" t="s">
        <v>21</v>
      </c>
      <c r="C59" s="18">
        <v>44599</v>
      </c>
      <c r="D59" s="37"/>
      <c r="E59" s="33"/>
      <c r="F59" s="35"/>
      <c r="G59" s="14"/>
      <c r="H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3"/>
      <c r="B60" s="12" t="s">
        <v>22</v>
      </c>
      <c r="C60" s="18">
        <v>44600</v>
      </c>
      <c r="D60" s="37"/>
      <c r="E60" s="63"/>
      <c r="F60" s="35"/>
      <c r="G60" s="14"/>
      <c r="H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3"/>
      <c r="B61" s="12" t="s">
        <v>23</v>
      </c>
      <c r="C61" s="18">
        <v>44601</v>
      </c>
      <c r="D61" s="37"/>
      <c r="E61" s="32"/>
      <c r="F61" s="32"/>
      <c r="G61" s="14"/>
      <c r="H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3"/>
      <c r="B62" s="12" t="s">
        <v>24</v>
      </c>
      <c r="C62" s="18">
        <v>44602</v>
      </c>
      <c r="D62" s="37"/>
      <c r="E62" s="33"/>
      <c r="F62" s="35"/>
      <c r="G62" s="14"/>
      <c r="H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3"/>
      <c r="B63" s="12" t="s">
        <v>18</v>
      </c>
      <c r="C63" s="18">
        <v>44603</v>
      </c>
      <c r="D63" s="37"/>
      <c r="E63" s="28"/>
      <c r="F63" s="28"/>
      <c r="G63" s="14"/>
      <c r="H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3"/>
      <c r="B64" s="12" t="s">
        <v>19</v>
      </c>
      <c r="C64" s="18">
        <v>44604</v>
      </c>
      <c r="D64" s="37"/>
      <c r="E64" s="32"/>
      <c r="F64" s="32"/>
      <c r="G64" s="14"/>
      <c r="H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3"/>
      <c r="B65" s="12" t="s">
        <v>20</v>
      </c>
      <c r="C65" s="18">
        <v>44605</v>
      </c>
      <c r="D65" s="37">
        <v>97.61</v>
      </c>
      <c r="E65" s="28">
        <v>167963</v>
      </c>
      <c r="F65" s="28">
        <f>E65-E55</f>
        <v>980</v>
      </c>
      <c r="G65" s="14" t="s">
        <v>14</v>
      </c>
      <c r="H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3"/>
      <c r="B66" s="12" t="s">
        <v>21</v>
      </c>
      <c r="C66" s="18">
        <v>44606</v>
      </c>
      <c r="D66" s="79">
        <f>ROUND(D65/E66,4)</f>
        <v>1.6659999999999999</v>
      </c>
      <c r="E66" s="32">
        <v>58.59</v>
      </c>
      <c r="F66" s="32" t="s">
        <v>51</v>
      </c>
      <c r="G66" s="14"/>
      <c r="H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3"/>
      <c r="B67" s="12" t="s">
        <v>22</v>
      </c>
      <c r="C67" s="18">
        <v>44607</v>
      </c>
      <c r="D67" s="37"/>
      <c r="E67" s="33">
        <f>ROUND(100*E66/F65,4)</f>
        <v>5.9786000000000001</v>
      </c>
      <c r="F67" s="35" t="s">
        <v>50</v>
      </c>
      <c r="G67" s="14"/>
      <c r="H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3"/>
      <c r="B68" s="12" t="s">
        <v>23</v>
      </c>
      <c r="C68" s="18">
        <v>44608</v>
      </c>
      <c r="D68" s="37"/>
      <c r="E68" s="63">
        <f>ROUND(D65/F65,4)</f>
        <v>9.9599999999999994E-2</v>
      </c>
      <c r="F68" s="35" t="s">
        <v>14</v>
      </c>
      <c r="G68" s="14"/>
      <c r="H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3"/>
      <c r="B69" s="12" t="s">
        <v>24</v>
      </c>
      <c r="C69" s="18">
        <v>44609</v>
      </c>
      <c r="D69" s="37"/>
      <c r="E69" s="28"/>
      <c r="F69" s="28"/>
      <c r="G69" s="14"/>
      <c r="H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3"/>
      <c r="B70" s="12" t="s">
        <v>18</v>
      </c>
      <c r="C70" s="18">
        <v>44610</v>
      </c>
      <c r="D70" s="37"/>
      <c r="E70" s="32"/>
      <c r="F70" s="32"/>
      <c r="G70" s="14"/>
      <c r="H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3"/>
      <c r="B71" s="12" t="s">
        <v>19</v>
      </c>
      <c r="C71" s="18">
        <v>44611</v>
      </c>
      <c r="D71" s="37"/>
      <c r="E71" s="33"/>
      <c r="F71" s="35"/>
      <c r="G71" s="14"/>
      <c r="H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3"/>
      <c r="B72" s="12" t="s">
        <v>20</v>
      </c>
      <c r="C72" s="18">
        <v>44612</v>
      </c>
      <c r="D72" s="37"/>
      <c r="E72" s="63"/>
      <c r="F72" s="35"/>
      <c r="G72" s="14"/>
      <c r="H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3"/>
      <c r="B73" s="12" t="s">
        <v>21</v>
      </c>
      <c r="C73" s="18">
        <v>44613</v>
      </c>
      <c r="D73" s="37"/>
      <c r="E73" s="28"/>
      <c r="F73" s="28"/>
      <c r="G73" s="14"/>
      <c r="H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3"/>
      <c r="B74" s="12" t="s">
        <v>22</v>
      </c>
      <c r="C74" s="18">
        <v>44614</v>
      </c>
      <c r="D74" s="37"/>
      <c r="E74" s="28"/>
      <c r="F74" s="28"/>
      <c r="G74" s="14"/>
      <c r="H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3"/>
      <c r="B75" s="12" t="s">
        <v>23</v>
      </c>
      <c r="C75" s="18">
        <v>44615</v>
      </c>
      <c r="D75" s="37">
        <v>101.65</v>
      </c>
      <c r="E75" s="28">
        <v>168906</v>
      </c>
      <c r="F75" s="28">
        <f>E75-E65</f>
        <v>943</v>
      </c>
      <c r="G75" s="14" t="s">
        <v>14</v>
      </c>
      <c r="H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3"/>
      <c r="B76" s="12" t="s">
        <v>24</v>
      </c>
      <c r="C76" s="18">
        <v>44616</v>
      </c>
      <c r="D76" s="79">
        <f>ROUND(D75/E76,4)</f>
        <v>1.6740999999999999</v>
      </c>
      <c r="E76" s="32">
        <v>60.72</v>
      </c>
      <c r="F76" s="32" t="s">
        <v>51</v>
      </c>
      <c r="G76" s="14"/>
      <c r="H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3"/>
      <c r="B77" s="12" t="s">
        <v>18</v>
      </c>
      <c r="C77" s="18">
        <v>44617</v>
      </c>
      <c r="D77" s="37"/>
      <c r="E77" s="33">
        <f>ROUND(100*E76/F75,4)</f>
        <v>6.4390000000000001</v>
      </c>
      <c r="F77" s="35" t="s">
        <v>50</v>
      </c>
      <c r="G77" s="14"/>
      <c r="H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3"/>
      <c r="B78" s="12" t="s">
        <v>19</v>
      </c>
      <c r="C78" s="18">
        <v>44618</v>
      </c>
      <c r="D78" s="37"/>
      <c r="E78" s="63">
        <f>ROUND(D75/F75,4)</f>
        <v>0.10780000000000001</v>
      </c>
      <c r="F78" s="35" t="s">
        <v>14</v>
      </c>
      <c r="G78" s="14"/>
      <c r="H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3"/>
      <c r="B79" s="12" t="s">
        <v>20</v>
      </c>
      <c r="C79" s="18">
        <v>44619</v>
      </c>
      <c r="D79" s="37"/>
      <c r="E79" s="33"/>
      <c r="F79" s="35"/>
      <c r="G79" s="14"/>
      <c r="H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3"/>
      <c r="B80" s="12" t="s">
        <v>21</v>
      </c>
      <c r="C80" s="18">
        <v>44620</v>
      </c>
      <c r="D80" s="37"/>
      <c r="E80" s="28"/>
      <c r="F80" s="28"/>
      <c r="G80" s="14"/>
      <c r="H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3"/>
      <c r="B81" s="12" t="s">
        <v>22</v>
      </c>
      <c r="C81" s="18"/>
      <c r="D81" s="37"/>
      <c r="E81" s="32"/>
      <c r="F81" s="32"/>
      <c r="G81" s="14"/>
      <c r="H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3"/>
      <c r="B82" s="12" t="s">
        <v>23</v>
      </c>
      <c r="C82" s="18"/>
      <c r="D82" s="37"/>
      <c r="E82" s="33"/>
      <c r="F82" s="35"/>
      <c r="G82" s="14"/>
      <c r="H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3"/>
      <c r="B83" s="12" t="s">
        <v>24</v>
      </c>
      <c r="C83" s="18"/>
      <c r="D83" s="37"/>
      <c r="E83" s="28"/>
      <c r="F83" s="28"/>
      <c r="G83" s="14"/>
      <c r="H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20"/>
      <c r="B84" s="12"/>
      <c r="C84" s="13"/>
      <c r="D84" s="37"/>
      <c r="E84" s="28"/>
      <c r="F84" s="28"/>
      <c r="G84" s="14"/>
      <c r="H84" s="1"/>
      <c r="J84" s="1"/>
      <c r="K84" s="1"/>
      <c r="L84" s="1"/>
      <c r="M84" s="1"/>
      <c r="N84" s="1"/>
      <c r="O84" s="1"/>
      <c r="P84" s="1"/>
      <c r="Q84" s="1"/>
    </row>
    <row r="85" spans="1:17" ht="15.75" thickBot="1" x14ac:dyDescent="0.3">
      <c r="A85" s="3"/>
      <c r="B85" s="12"/>
      <c r="C85" s="13"/>
      <c r="D85" s="28" t="s">
        <v>71</v>
      </c>
      <c r="E85" s="28"/>
      <c r="F85" s="28" t="s">
        <v>72</v>
      </c>
      <c r="G85" s="61" t="s">
        <v>32</v>
      </c>
      <c r="H85" s="1"/>
      <c r="J85" s="1"/>
      <c r="K85" s="1"/>
      <c r="L85" s="1"/>
      <c r="M85" s="1"/>
      <c r="N85" s="1"/>
      <c r="O85" s="1"/>
      <c r="P85" s="1"/>
      <c r="Q85" s="1"/>
    </row>
    <row r="86" spans="1:17" ht="15.75" thickBot="1" x14ac:dyDescent="0.3">
      <c r="A86" s="3"/>
      <c r="B86" s="19" t="s">
        <v>25</v>
      </c>
      <c r="C86" s="13"/>
      <c r="D86" s="40">
        <f>SUM(D52:D85)</f>
        <v>306.60510000000005</v>
      </c>
      <c r="E86" s="42"/>
      <c r="F86" s="42">
        <f>SUM(G52:G85)</f>
        <v>0</v>
      </c>
      <c r="G86" s="70">
        <f>D86+F86</f>
        <v>306.60510000000005</v>
      </c>
      <c r="H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3"/>
      <c r="B87" s="22"/>
      <c r="C87" s="23"/>
      <c r="D87" s="41"/>
      <c r="E87" s="30"/>
      <c r="F87" s="30"/>
      <c r="G87" s="24"/>
      <c r="H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H88" s="39"/>
      <c r="I88" s="31"/>
      <c r="J88" s="31"/>
      <c r="K88" s="1"/>
      <c r="L88" s="1"/>
      <c r="M88" s="1"/>
      <c r="N88" s="1"/>
      <c r="O88" s="1"/>
      <c r="P88" s="1"/>
      <c r="Q88" s="1"/>
    </row>
    <row r="89" spans="1:17" x14ac:dyDescent="0.25">
      <c r="H89" s="39"/>
      <c r="I89" s="31"/>
      <c r="J89" s="31"/>
      <c r="K89" s="1"/>
      <c r="L89" s="1"/>
      <c r="M89" s="1"/>
      <c r="N89" s="1"/>
      <c r="O89" s="1"/>
      <c r="P89" s="1"/>
      <c r="Q89" s="1"/>
    </row>
    <row r="90" spans="1:17" ht="15.75" x14ac:dyDescent="0.25">
      <c r="A90" s="3"/>
      <c r="B90" s="60" t="s">
        <v>99</v>
      </c>
      <c r="D90" s="17">
        <v>44621</v>
      </c>
      <c r="E90" s="31"/>
      <c r="F90" s="31"/>
      <c r="H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8"/>
      <c r="B91" s="7"/>
      <c r="C91" s="10" t="s">
        <v>26</v>
      </c>
      <c r="D91" s="36"/>
      <c r="E91" s="27"/>
      <c r="F91" s="27"/>
      <c r="G91" s="11"/>
      <c r="H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3"/>
      <c r="B92" s="12"/>
      <c r="C92" s="15" t="s">
        <v>0</v>
      </c>
      <c r="D92" s="38" t="s">
        <v>27</v>
      </c>
      <c r="E92" s="29" t="s">
        <v>37</v>
      </c>
      <c r="F92" s="29" t="s">
        <v>36</v>
      </c>
      <c r="G92" s="16" t="s">
        <v>49</v>
      </c>
      <c r="H92" s="1"/>
      <c r="J92" s="1"/>
      <c r="K92" s="1"/>
      <c r="L92" s="1"/>
      <c r="M92" s="1"/>
      <c r="N92" s="1"/>
      <c r="O92" s="1"/>
      <c r="P92" s="1"/>
      <c r="Q92" s="1"/>
    </row>
    <row r="93" spans="1:17" ht="15.75" x14ac:dyDescent="0.25">
      <c r="A93" s="3"/>
      <c r="B93" s="12"/>
      <c r="C93" s="17">
        <v>44621</v>
      </c>
      <c r="D93" s="37"/>
      <c r="E93" s="28"/>
      <c r="F93" s="28"/>
      <c r="G93" s="14"/>
      <c r="H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3"/>
      <c r="B94" s="12" t="s">
        <v>22</v>
      </c>
      <c r="C94" s="18">
        <v>44621</v>
      </c>
      <c r="D94" s="37"/>
      <c r="E94" s="28"/>
      <c r="F94" s="28"/>
      <c r="G94" s="14"/>
      <c r="H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3"/>
      <c r="B95" s="12" t="s">
        <v>23</v>
      </c>
      <c r="C95" s="18">
        <v>44622</v>
      </c>
      <c r="D95" s="37"/>
      <c r="E95" s="28"/>
      <c r="F95" s="28"/>
      <c r="G95" s="14"/>
      <c r="H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3"/>
      <c r="B96" s="12" t="s">
        <v>24</v>
      </c>
      <c r="C96" s="18">
        <v>44623</v>
      </c>
      <c r="G96" s="14"/>
      <c r="H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3"/>
      <c r="B97" s="12" t="s">
        <v>18</v>
      </c>
      <c r="C97" s="18">
        <v>44624</v>
      </c>
      <c r="G97" s="14"/>
      <c r="H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3"/>
      <c r="B98" s="12" t="s">
        <v>19</v>
      </c>
      <c r="C98" s="18">
        <v>44625</v>
      </c>
      <c r="D98" s="37">
        <v>111.56</v>
      </c>
      <c r="E98" s="28">
        <v>169772</v>
      </c>
      <c r="F98" s="28">
        <f>E98-E75</f>
        <v>866</v>
      </c>
      <c r="G98" s="14" t="s">
        <v>14</v>
      </c>
      <c r="H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3"/>
      <c r="B99" s="12" t="s">
        <v>20</v>
      </c>
      <c r="C99" s="18">
        <v>44626</v>
      </c>
      <c r="D99" s="79">
        <f>ROUND(D98/E99,4)</f>
        <v>2.0840999999999998</v>
      </c>
      <c r="E99" s="32">
        <v>53.53</v>
      </c>
      <c r="F99" s="32" t="s">
        <v>51</v>
      </c>
      <c r="G99" s="14"/>
      <c r="H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3"/>
      <c r="B100" s="12" t="s">
        <v>21</v>
      </c>
      <c r="C100" s="18">
        <v>44627</v>
      </c>
      <c r="D100" s="37"/>
      <c r="E100" s="33">
        <f>ROUND(100*E99/F98,4)</f>
        <v>6.1813000000000002</v>
      </c>
      <c r="F100" s="35" t="s">
        <v>50</v>
      </c>
      <c r="G100" s="14"/>
      <c r="H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3"/>
      <c r="B101" s="12" t="s">
        <v>22</v>
      </c>
      <c r="C101" s="18">
        <v>44628</v>
      </c>
      <c r="D101" s="37"/>
      <c r="E101" s="63">
        <f>ROUND(D98/F98,4)</f>
        <v>0.1288</v>
      </c>
      <c r="F101" s="35" t="s">
        <v>14</v>
      </c>
      <c r="G101" s="14"/>
      <c r="H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3"/>
      <c r="B102" s="12" t="s">
        <v>23</v>
      </c>
      <c r="C102" s="18">
        <v>44629</v>
      </c>
      <c r="D102" s="37">
        <v>59.85</v>
      </c>
      <c r="E102" s="28">
        <v>170222</v>
      </c>
      <c r="F102" s="28">
        <f>E102-E98</f>
        <v>450</v>
      </c>
      <c r="G102" s="14" t="s">
        <v>14</v>
      </c>
      <c r="H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3"/>
      <c r="B103" s="12" t="s">
        <v>24</v>
      </c>
      <c r="C103" s="18">
        <v>44630</v>
      </c>
      <c r="D103" s="79">
        <f>ROUND(D102/E103,4)</f>
        <v>2.0838999999999999</v>
      </c>
      <c r="E103" s="32">
        <v>28.72</v>
      </c>
      <c r="F103" s="32" t="s">
        <v>51</v>
      </c>
      <c r="G103" s="14"/>
      <c r="H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3"/>
      <c r="B104" s="12" t="s">
        <v>18</v>
      </c>
      <c r="C104" s="18">
        <v>44631</v>
      </c>
      <c r="D104" s="37"/>
      <c r="E104" s="33">
        <f>ROUND(100*E103/F102,4)</f>
        <v>6.3822000000000001</v>
      </c>
      <c r="F104" s="35" t="s">
        <v>50</v>
      </c>
      <c r="G104" s="14"/>
      <c r="H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3"/>
      <c r="B105" s="12" t="s">
        <v>19</v>
      </c>
      <c r="C105" s="18">
        <v>44632</v>
      </c>
      <c r="D105" s="37"/>
      <c r="E105" s="63">
        <f>ROUND(D102/F102,4)</f>
        <v>0.13300000000000001</v>
      </c>
      <c r="F105" s="35" t="s">
        <v>14</v>
      </c>
      <c r="G105" s="14"/>
      <c r="H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3"/>
      <c r="B106" s="12" t="s">
        <v>20</v>
      </c>
      <c r="C106" s="18">
        <v>44633</v>
      </c>
      <c r="D106" s="37"/>
      <c r="E106" s="28"/>
      <c r="F106" s="28"/>
      <c r="G106" s="14"/>
      <c r="H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3"/>
      <c r="B107" s="12" t="s">
        <v>21</v>
      </c>
      <c r="C107" s="18">
        <v>44634</v>
      </c>
      <c r="D107" s="37"/>
      <c r="E107" s="32"/>
      <c r="F107" s="32"/>
      <c r="G107" s="14"/>
      <c r="H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3"/>
      <c r="B108" s="12" t="s">
        <v>22</v>
      </c>
      <c r="C108" s="18">
        <v>44635</v>
      </c>
      <c r="D108" s="37"/>
      <c r="E108" s="33"/>
      <c r="F108" s="35"/>
      <c r="G108" s="14"/>
      <c r="H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3"/>
      <c r="B109" s="12" t="s">
        <v>23</v>
      </c>
      <c r="C109" s="18">
        <v>44636</v>
      </c>
      <c r="D109" s="37"/>
      <c r="E109" s="63"/>
      <c r="F109" s="35"/>
      <c r="G109" s="14"/>
      <c r="H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3"/>
      <c r="B110" s="12" t="s">
        <v>24</v>
      </c>
      <c r="C110" s="18">
        <v>44637</v>
      </c>
      <c r="D110" s="37"/>
      <c r="E110" s="28"/>
      <c r="F110" s="28"/>
      <c r="G110" s="14"/>
      <c r="H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3"/>
      <c r="B111" s="12" t="s">
        <v>18</v>
      </c>
      <c r="C111" s="18">
        <v>44638</v>
      </c>
      <c r="D111" s="37"/>
      <c r="E111" s="32"/>
      <c r="F111" s="32"/>
      <c r="G111" s="14"/>
      <c r="H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3"/>
      <c r="B112" s="12" t="s">
        <v>19</v>
      </c>
      <c r="C112" s="18">
        <v>44639</v>
      </c>
      <c r="D112" s="37"/>
      <c r="E112" s="33"/>
      <c r="F112" s="35"/>
      <c r="G112" s="14"/>
      <c r="H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3"/>
      <c r="B113" s="12" t="s">
        <v>20</v>
      </c>
      <c r="C113" s="18">
        <v>44640</v>
      </c>
      <c r="D113" s="37"/>
      <c r="E113" s="63"/>
      <c r="F113" s="35"/>
      <c r="G113" s="14"/>
      <c r="H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3"/>
      <c r="B114" s="12" t="s">
        <v>21</v>
      </c>
      <c r="C114" s="18">
        <v>44641</v>
      </c>
      <c r="D114" s="37"/>
      <c r="E114" s="28"/>
      <c r="F114" s="28"/>
      <c r="G114" s="14"/>
      <c r="H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3"/>
      <c r="B115" s="12" t="s">
        <v>22</v>
      </c>
      <c r="C115" s="18">
        <v>44642</v>
      </c>
      <c r="D115" s="37"/>
      <c r="E115" s="28"/>
      <c r="F115" s="28"/>
      <c r="G115" s="14"/>
      <c r="H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3"/>
      <c r="B116" s="12" t="s">
        <v>23</v>
      </c>
      <c r="C116" s="18">
        <v>44643</v>
      </c>
      <c r="D116" s="37"/>
      <c r="E116" s="28"/>
      <c r="F116" s="28"/>
      <c r="G116" s="14"/>
      <c r="H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3"/>
      <c r="B117" s="12" t="s">
        <v>24</v>
      </c>
      <c r="C117" s="18">
        <v>44644</v>
      </c>
      <c r="D117" s="37"/>
      <c r="E117" s="32"/>
      <c r="F117" s="32"/>
      <c r="G117" s="14"/>
      <c r="H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3"/>
      <c r="B118" s="12" t="s">
        <v>18</v>
      </c>
      <c r="C118" s="18">
        <v>44645</v>
      </c>
      <c r="D118" s="37"/>
      <c r="E118" s="33"/>
      <c r="F118" s="35"/>
      <c r="G118" s="14"/>
      <c r="H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3"/>
      <c r="B119" s="12" t="s">
        <v>19</v>
      </c>
      <c r="C119" s="18">
        <v>44646</v>
      </c>
      <c r="D119" s="37"/>
      <c r="E119" s="63"/>
      <c r="F119" s="35"/>
      <c r="G119" s="14"/>
      <c r="H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3"/>
      <c r="B120" s="12" t="s">
        <v>20</v>
      </c>
      <c r="C120" s="18">
        <v>44647</v>
      </c>
      <c r="D120" s="37"/>
      <c r="E120" s="33"/>
      <c r="F120" s="35"/>
      <c r="G120" s="14"/>
      <c r="H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3"/>
      <c r="B121" s="12" t="s">
        <v>21</v>
      </c>
      <c r="C121" s="18">
        <v>44648</v>
      </c>
      <c r="D121" s="37"/>
      <c r="E121" s="28"/>
      <c r="F121" s="28"/>
      <c r="G121" s="14"/>
      <c r="H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3"/>
      <c r="B122" s="12" t="s">
        <v>22</v>
      </c>
      <c r="C122" s="18">
        <v>44649</v>
      </c>
      <c r="D122" s="37">
        <v>122.14</v>
      </c>
      <c r="E122" s="28">
        <v>171248</v>
      </c>
      <c r="F122" s="28">
        <f>E122-E102</f>
        <v>1026</v>
      </c>
      <c r="G122" s="14" t="s">
        <v>14</v>
      </c>
      <c r="H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3"/>
      <c r="B123" s="12" t="s">
        <v>23</v>
      </c>
      <c r="C123" s="18">
        <v>44650</v>
      </c>
      <c r="D123" s="79">
        <f>ROUND(D122/E123,4)</f>
        <v>1.9990000000000001</v>
      </c>
      <c r="E123" s="32">
        <v>61.1</v>
      </c>
      <c r="F123" s="32" t="s">
        <v>51</v>
      </c>
      <c r="G123" s="14"/>
      <c r="H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3"/>
      <c r="B124" s="12" t="s">
        <v>24</v>
      </c>
      <c r="C124" s="18">
        <v>44651</v>
      </c>
      <c r="D124" s="37"/>
      <c r="E124" s="33">
        <f>ROUND(100*E123/F122,4)</f>
        <v>5.9551999999999996</v>
      </c>
      <c r="F124" s="35" t="s">
        <v>50</v>
      </c>
      <c r="G124" s="14"/>
      <c r="H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20"/>
      <c r="B125" s="12"/>
      <c r="C125" s="13"/>
      <c r="D125" s="37"/>
      <c r="E125" s="63">
        <f>ROUND(D122/F122,4)</f>
        <v>0.11899999999999999</v>
      </c>
      <c r="F125" s="35" t="s">
        <v>14</v>
      </c>
      <c r="G125" s="14"/>
      <c r="H125" s="1"/>
      <c r="J125" s="1"/>
      <c r="K125" s="1"/>
      <c r="L125" s="1"/>
      <c r="M125" s="1"/>
      <c r="N125" s="1"/>
      <c r="O125" s="1"/>
      <c r="P125" s="1"/>
      <c r="Q125" s="1"/>
    </row>
    <row r="126" spans="1:17" ht="15.75" thickBot="1" x14ac:dyDescent="0.3">
      <c r="A126" s="3"/>
      <c r="B126" s="12"/>
      <c r="C126" s="13"/>
      <c r="D126" s="28" t="s">
        <v>71</v>
      </c>
      <c r="E126" s="28"/>
      <c r="F126" s="28" t="s">
        <v>72</v>
      </c>
      <c r="G126" s="61" t="s">
        <v>32</v>
      </c>
      <c r="H126" s="1"/>
      <c r="J126" s="1"/>
      <c r="K126" s="1"/>
      <c r="L126" s="1"/>
      <c r="M126" s="1"/>
      <c r="N126" s="1"/>
      <c r="O126" s="1"/>
      <c r="P126" s="1"/>
      <c r="Q126" s="1"/>
    </row>
    <row r="127" spans="1:17" ht="15.75" thickBot="1" x14ac:dyDescent="0.3">
      <c r="A127" s="3"/>
      <c r="B127" s="19" t="s">
        <v>25</v>
      </c>
      <c r="C127" s="13"/>
      <c r="D127" s="40">
        <f>SUM(D93:D126)</f>
        <v>299.71700000000004</v>
      </c>
      <c r="E127" s="42"/>
      <c r="F127" s="42">
        <f>SUM(G93:G126)</f>
        <v>0</v>
      </c>
      <c r="G127" s="70">
        <f>D127+F127</f>
        <v>299.71700000000004</v>
      </c>
      <c r="H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3"/>
      <c r="B128" s="22"/>
      <c r="C128" s="23"/>
      <c r="D128" s="41"/>
      <c r="E128" s="30"/>
      <c r="F128" s="30"/>
      <c r="G128" s="24"/>
      <c r="I128" s="62"/>
      <c r="K128" s="72"/>
      <c r="M128" s="72"/>
      <c r="O128" s="1"/>
      <c r="P128" s="1"/>
      <c r="Q128" s="1"/>
    </row>
    <row r="131" spans="1:17" ht="15.75" x14ac:dyDescent="0.25">
      <c r="A131" s="3"/>
      <c r="B131" s="60" t="s">
        <v>99</v>
      </c>
      <c r="D131" s="17">
        <v>44652</v>
      </c>
      <c r="E131" s="31"/>
      <c r="F131" s="31"/>
      <c r="H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8"/>
      <c r="B132" s="7"/>
      <c r="C132" s="10" t="s">
        <v>26</v>
      </c>
      <c r="D132" s="36"/>
      <c r="E132" s="27"/>
      <c r="F132" s="27"/>
      <c r="G132" s="11"/>
      <c r="H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3"/>
      <c r="B133" s="12"/>
      <c r="C133" s="15" t="s">
        <v>0</v>
      </c>
      <c r="D133" s="38" t="s">
        <v>27</v>
      </c>
      <c r="E133" s="29" t="s">
        <v>37</v>
      </c>
      <c r="F133" s="29" t="s">
        <v>36</v>
      </c>
      <c r="G133" s="16" t="s">
        <v>49</v>
      </c>
      <c r="H133" s="1"/>
      <c r="J133" s="1"/>
      <c r="K133" s="1"/>
      <c r="L133" s="1"/>
      <c r="M133" s="1"/>
      <c r="N133" s="1"/>
      <c r="O133" s="1"/>
      <c r="P133" s="1"/>
      <c r="Q133" s="1"/>
    </row>
    <row r="134" spans="1:17" ht="15.75" x14ac:dyDescent="0.25">
      <c r="A134" s="3"/>
      <c r="B134" s="12"/>
      <c r="C134" s="17">
        <v>44652</v>
      </c>
      <c r="D134" s="37"/>
      <c r="E134" s="28"/>
      <c r="F134" s="28"/>
      <c r="G134" s="14"/>
      <c r="H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3"/>
      <c r="B135" s="12" t="s">
        <v>18</v>
      </c>
      <c r="C135" s="18">
        <v>44652</v>
      </c>
      <c r="D135" s="37"/>
      <c r="E135" s="28" t="s">
        <v>100</v>
      </c>
      <c r="F135" s="28"/>
      <c r="G135" s="74">
        <v>354</v>
      </c>
      <c r="H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3"/>
      <c r="B136" s="12" t="s">
        <v>19</v>
      </c>
      <c r="C136" s="18">
        <v>44653</v>
      </c>
      <c r="D136" s="37"/>
      <c r="E136" s="28"/>
      <c r="F136" s="28"/>
      <c r="G136" s="14"/>
      <c r="H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3"/>
      <c r="B137" s="12" t="s">
        <v>20</v>
      </c>
      <c r="C137" s="18">
        <v>44654</v>
      </c>
      <c r="G137" s="14"/>
      <c r="H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3"/>
      <c r="B138" s="12" t="s">
        <v>21</v>
      </c>
      <c r="C138" s="18">
        <v>44655</v>
      </c>
      <c r="G138" s="14"/>
      <c r="H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3"/>
      <c r="B139" s="12" t="s">
        <v>22</v>
      </c>
      <c r="C139" s="18">
        <v>44656</v>
      </c>
      <c r="D139" s="37"/>
      <c r="E139" s="28"/>
      <c r="F139" s="28"/>
      <c r="G139" s="14"/>
      <c r="H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3"/>
      <c r="B140" s="12" t="s">
        <v>23</v>
      </c>
      <c r="C140" s="18">
        <v>44657</v>
      </c>
      <c r="D140" s="37"/>
      <c r="E140" s="32"/>
      <c r="F140" s="32"/>
      <c r="G140" s="14"/>
      <c r="H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3"/>
      <c r="B141" s="12" t="s">
        <v>24</v>
      </c>
      <c r="C141" s="18">
        <v>44658</v>
      </c>
      <c r="D141" s="37"/>
      <c r="E141" s="33"/>
      <c r="F141" s="35"/>
      <c r="G141" s="14"/>
      <c r="H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3"/>
      <c r="B142" s="12" t="s">
        <v>18</v>
      </c>
      <c r="C142" s="18">
        <v>44659</v>
      </c>
      <c r="D142" s="37"/>
      <c r="E142" s="63"/>
      <c r="F142" s="35"/>
      <c r="G142" s="14"/>
      <c r="H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3"/>
      <c r="B143" s="12" t="s">
        <v>19</v>
      </c>
      <c r="C143" s="18">
        <v>44660</v>
      </c>
      <c r="D143" s="37"/>
      <c r="E143" s="28"/>
      <c r="F143" s="28"/>
      <c r="G143" s="14"/>
      <c r="H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3"/>
      <c r="B144" s="12" t="s">
        <v>20</v>
      </c>
      <c r="C144" s="18">
        <v>44661</v>
      </c>
      <c r="D144" s="37"/>
      <c r="E144" s="32"/>
      <c r="F144" s="32"/>
      <c r="G144" s="14"/>
      <c r="H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3"/>
      <c r="B145" s="12" t="s">
        <v>21</v>
      </c>
      <c r="C145" s="18">
        <v>44662</v>
      </c>
      <c r="D145" s="37">
        <v>110.62</v>
      </c>
      <c r="E145" s="28">
        <f>172254-42</f>
        <v>172212</v>
      </c>
      <c r="F145" s="28">
        <f>E145-E122</f>
        <v>964</v>
      </c>
      <c r="G145" s="14" t="s">
        <v>14</v>
      </c>
      <c r="H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3"/>
      <c r="B146" s="12" t="s">
        <v>22</v>
      </c>
      <c r="C146" s="18">
        <v>44663</v>
      </c>
      <c r="D146" s="79">
        <f>ROUND(D145/E146,4)</f>
        <v>1.8391</v>
      </c>
      <c r="E146" s="32">
        <v>60.15</v>
      </c>
      <c r="F146" s="32" t="s">
        <v>51</v>
      </c>
      <c r="G146" s="14"/>
      <c r="H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3"/>
      <c r="B147" s="12" t="s">
        <v>23</v>
      </c>
      <c r="C147" s="18">
        <v>44664</v>
      </c>
      <c r="D147" s="37"/>
      <c r="E147" s="33">
        <f>ROUND(100*E146/F145,4)</f>
        <v>6.2396000000000003</v>
      </c>
      <c r="F147" s="35" t="s">
        <v>50</v>
      </c>
      <c r="G147" s="14"/>
      <c r="H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3"/>
      <c r="B148" s="12" t="s">
        <v>24</v>
      </c>
      <c r="C148" s="18">
        <v>44665</v>
      </c>
      <c r="D148" s="37"/>
      <c r="E148" s="63">
        <f>ROUND(D145/F145,4)</f>
        <v>0.1148</v>
      </c>
      <c r="F148" s="35" t="s">
        <v>14</v>
      </c>
      <c r="G148" s="14"/>
      <c r="H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3"/>
      <c r="B149" s="12" t="s">
        <v>18</v>
      </c>
      <c r="C149" s="18">
        <v>44666</v>
      </c>
      <c r="D149" s="37"/>
      <c r="E149" s="28"/>
      <c r="F149" s="28"/>
      <c r="G149" s="14"/>
      <c r="H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3"/>
      <c r="B150" s="12" t="s">
        <v>19</v>
      </c>
      <c r="C150" s="18">
        <v>44667</v>
      </c>
      <c r="D150" s="37"/>
      <c r="E150" s="63"/>
      <c r="F150" s="35"/>
      <c r="G150" s="14"/>
      <c r="H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3"/>
      <c r="B151" s="12" t="s">
        <v>20</v>
      </c>
      <c r="C151" s="18">
        <v>44668</v>
      </c>
      <c r="D151" s="37"/>
      <c r="E151" s="28"/>
      <c r="F151" s="28"/>
      <c r="G151" s="14"/>
      <c r="H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3"/>
      <c r="B152" s="12" t="s">
        <v>21</v>
      </c>
      <c r="C152" s="18">
        <v>44669</v>
      </c>
      <c r="D152" s="37"/>
      <c r="E152" s="32"/>
      <c r="F152" s="32"/>
      <c r="G152" s="14"/>
      <c r="H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3"/>
      <c r="B153" s="12" t="s">
        <v>22</v>
      </c>
      <c r="C153" s="18">
        <v>44670</v>
      </c>
      <c r="D153" s="37"/>
      <c r="E153" s="33"/>
      <c r="F153" s="35"/>
      <c r="G153" s="14"/>
      <c r="H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3"/>
      <c r="B154" s="12" t="s">
        <v>23</v>
      </c>
      <c r="C154" s="18">
        <v>44671</v>
      </c>
      <c r="D154" s="37"/>
      <c r="E154" s="63"/>
      <c r="F154" s="35"/>
      <c r="G154" s="14"/>
      <c r="H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3"/>
      <c r="B155" s="12" t="s">
        <v>24</v>
      </c>
      <c r="C155" s="18">
        <v>44672</v>
      </c>
      <c r="D155" s="37"/>
      <c r="E155" s="28"/>
      <c r="F155" s="28"/>
      <c r="G155" s="14"/>
      <c r="H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3"/>
      <c r="B156" s="12" t="s">
        <v>18</v>
      </c>
      <c r="C156" s="18">
        <v>44673</v>
      </c>
      <c r="D156" s="37"/>
      <c r="E156" s="28"/>
      <c r="F156" s="28"/>
      <c r="G156" s="14"/>
      <c r="H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3"/>
      <c r="B157" s="12" t="s">
        <v>19</v>
      </c>
      <c r="C157" s="18">
        <v>44674</v>
      </c>
      <c r="D157" s="37"/>
      <c r="E157" s="28"/>
      <c r="F157" s="28"/>
      <c r="G157" s="14"/>
      <c r="H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3"/>
      <c r="B158" s="12" t="s">
        <v>20</v>
      </c>
      <c r="C158" s="18">
        <v>44675</v>
      </c>
      <c r="D158" s="37">
        <v>109.88</v>
      </c>
      <c r="E158" s="28">
        <v>173111</v>
      </c>
      <c r="F158" s="28">
        <f>E158-E145</f>
        <v>899</v>
      </c>
      <c r="G158" s="14" t="s">
        <v>14</v>
      </c>
      <c r="H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3"/>
      <c r="B159" s="12" t="s">
        <v>21</v>
      </c>
      <c r="C159" s="18">
        <v>44676</v>
      </c>
      <c r="D159" s="79">
        <f>ROUND(D158/E159,4)</f>
        <v>1.923</v>
      </c>
      <c r="E159" s="32">
        <v>57.14</v>
      </c>
      <c r="F159" s="32" t="s">
        <v>51</v>
      </c>
      <c r="G159" s="14"/>
      <c r="H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3"/>
      <c r="B160" s="12" t="s">
        <v>22</v>
      </c>
      <c r="C160" s="18">
        <v>44677</v>
      </c>
      <c r="D160" s="37"/>
      <c r="E160" s="33">
        <f>ROUND(100*E159/F158,4)</f>
        <v>6.3559999999999999</v>
      </c>
      <c r="F160" s="35" t="s">
        <v>50</v>
      </c>
      <c r="G160" s="14"/>
      <c r="H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3"/>
      <c r="B161" s="12" t="s">
        <v>23</v>
      </c>
      <c r="C161" s="18">
        <v>44678</v>
      </c>
      <c r="D161" s="37"/>
      <c r="E161" s="63">
        <f>ROUND(D158/F158,4)</f>
        <v>0.1222</v>
      </c>
      <c r="F161" s="35" t="s">
        <v>14</v>
      </c>
      <c r="G161" s="14"/>
      <c r="H161" s="1"/>
      <c r="J161" s="1"/>
      <c r="K161" s="1"/>
      <c r="L161" s="1"/>
      <c r="M161" s="1"/>
      <c r="N161" s="1"/>
      <c r="O161" s="1"/>
      <c r="P161" s="1"/>
      <c r="Q161" s="1"/>
    </row>
    <row r="162" spans="1:17" ht="30" x14ac:dyDescent="0.25">
      <c r="A162" s="3"/>
      <c r="B162" s="12" t="s">
        <v>24</v>
      </c>
      <c r="C162" s="18">
        <v>44679</v>
      </c>
      <c r="D162" s="37"/>
      <c r="E162" s="75" t="s">
        <v>101</v>
      </c>
      <c r="F162" s="28"/>
      <c r="G162" s="14">
        <v>71.260000000000005</v>
      </c>
      <c r="H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3"/>
      <c r="B163" s="12" t="s">
        <v>18</v>
      </c>
      <c r="C163" s="18">
        <v>44680</v>
      </c>
      <c r="D163" s="37"/>
      <c r="E163" s="28"/>
      <c r="F163" s="28"/>
      <c r="G163" s="14"/>
      <c r="H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3"/>
      <c r="B164" s="12" t="s">
        <v>19</v>
      </c>
      <c r="C164" s="18">
        <v>44681</v>
      </c>
      <c r="D164" s="37"/>
      <c r="E164" s="32"/>
      <c r="F164" s="32"/>
      <c r="G164" s="14"/>
      <c r="H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3"/>
      <c r="B165" s="12" t="s">
        <v>20</v>
      </c>
      <c r="C165" s="18"/>
      <c r="D165" s="37"/>
      <c r="E165" s="33"/>
      <c r="F165" s="35"/>
      <c r="G165" s="14"/>
      <c r="H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20"/>
      <c r="B166" s="12"/>
      <c r="C166" s="13"/>
      <c r="D166" s="37"/>
      <c r="E166" s="63"/>
      <c r="F166" s="35"/>
      <c r="G166" s="14"/>
      <c r="H166" s="1"/>
      <c r="J166" s="1"/>
      <c r="K166" s="1"/>
      <c r="L166" s="1"/>
      <c r="M166" s="1"/>
      <c r="N166" s="1"/>
      <c r="O166" s="1"/>
      <c r="P166" s="1"/>
      <c r="Q166" s="1"/>
    </row>
    <row r="167" spans="1:17" ht="15.75" thickBot="1" x14ac:dyDescent="0.3">
      <c r="A167" s="3"/>
      <c r="B167" s="12"/>
      <c r="C167" s="13"/>
      <c r="D167" s="28" t="s">
        <v>71</v>
      </c>
      <c r="E167" s="28"/>
      <c r="F167" s="28" t="s">
        <v>72</v>
      </c>
      <c r="G167" s="61" t="s">
        <v>32</v>
      </c>
      <c r="H167" s="1"/>
      <c r="J167" s="1"/>
      <c r="K167" s="1"/>
      <c r="L167" s="1"/>
      <c r="M167" s="1"/>
      <c r="N167" s="1"/>
      <c r="O167" s="1"/>
      <c r="P167" s="1"/>
      <c r="Q167" s="1"/>
    </row>
    <row r="168" spans="1:17" ht="15.75" thickBot="1" x14ac:dyDescent="0.3">
      <c r="A168" s="3"/>
      <c r="B168" s="19" t="s">
        <v>25</v>
      </c>
      <c r="C168" s="13"/>
      <c r="D168" s="40">
        <f>SUM(D134:D167)</f>
        <v>224.2621</v>
      </c>
      <c r="E168" s="42"/>
      <c r="F168" s="42">
        <f>SUM(G134:G167)</f>
        <v>425.26</v>
      </c>
      <c r="G168" s="70">
        <f>D168+F168</f>
        <v>649.52210000000002</v>
      </c>
      <c r="H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3"/>
      <c r="B169" s="22"/>
      <c r="C169" s="23"/>
      <c r="D169" s="41"/>
      <c r="E169" s="30"/>
      <c r="F169" s="30"/>
      <c r="G169" s="24"/>
      <c r="I169" s="62"/>
      <c r="K169" s="72"/>
      <c r="M169" s="72"/>
      <c r="O169" s="1"/>
      <c r="P169" s="1"/>
      <c r="Q169" s="1"/>
    </row>
    <row r="171" spans="1:17" ht="15.75" x14ac:dyDescent="0.25">
      <c r="A171" s="3"/>
      <c r="B171" s="60" t="s">
        <v>99</v>
      </c>
      <c r="D171" s="17">
        <v>44682</v>
      </c>
      <c r="E171" s="31"/>
      <c r="F171" s="31"/>
      <c r="H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8"/>
      <c r="B172" s="7"/>
      <c r="C172" s="10" t="s">
        <v>26</v>
      </c>
      <c r="D172" s="36"/>
      <c r="E172" s="27"/>
      <c r="F172" s="27"/>
      <c r="G172" s="11"/>
      <c r="H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3"/>
      <c r="B173" s="12"/>
      <c r="C173" s="15" t="s">
        <v>0</v>
      </c>
      <c r="D173" s="38" t="s">
        <v>27</v>
      </c>
      <c r="E173" s="29" t="s">
        <v>37</v>
      </c>
      <c r="F173" s="29" t="s">
        <v>36</v>
      </c>
      <c r="G173" s="16" t="s">
        <v>49</v>
      </c>
      <c r="H173" s="1"/>
      <c r="J173" s="1"/>
      <c r="K173" s="1"/>
      <c r="L173" s="1"/>
      <c r="M173" s="1"/>
      <c r="N173" s="1"/>
      <c r="O173" s="1"/>
      <c r="P173" s="1"/>
      <c r="Q173" s="1"/>
    </row>
    <row r="174" spans="1:17" ht="15.75" x14ac:dyDescent="0.25">
      <c r="A174" s="3"/>
      <c r="B174" s="12"/>
      <c r="C174" s="17">
        <f>D171</f>
        <v>44682</v>
      </c>
      <c r="D174" s="37"/>
      <c r="E174" s="28"/>
      <c r="F174" s="28"/>
      <c r="G174" s="14"/>
      <c r="H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3"/>
      <c r="B175" s="12" t="s">
        <v>18</v>
      </c>
      <c r="C175" s="18">
        <v>44682</v>
      </c>
      <c r="D175" s="37"/>
      <c r="E175" s="28"/>
      <c r="F175" s="28"/>
      <c r="G175" s="74"/>
      <c r="H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3"/>
      <c r="B176" s="12" t="s">
        <v>19</v>
      </c>
      <c r="C176" s="18">
        <v>44683</v>
      </c>
      <c r="D176" s="37"/>
      <c r="E176" s="28"/>
      <c r="F176" s="28"/>
      <c r="G176" s="14"/>
      <c r="H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3"/>
      <c r="B177" s="12" t="s">
        <v>20</v>
      </c>
      <c r="C177" s="18">
        <v>44684</v>
      </c>
      <c r="G177" s="14"/>
      <c r="H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3"/>
      <c r="B178" s="12" t="s">
        <v>21</v>
      </c>
      <c r="C178" s="18">
        <v>44685</v>
      </c>
      <c r="G178" s="14"/>
      <c r="H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3"/>
      <c r="B179" s="12" t="s">
        <v>22</v>
      </c>
      <c r="C179" s="18">
        <v>44686</v>
      </c>
      <c r="D179" s="37">
        <v>123.17</v>
      </c>
      <c r="E179" s="28">
        <v>174082</v>
      </c>
      <c r="F179" s="28">
        <f>E179-E158</f>
        <v>971</v>
      </c>
      <c r="G179" s="14" t="s">
        <v>14</v>
      </c>
      <c r="H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3"/>
      <c r="B180" s="12" t="s">
        <v>23</v>
      </c>
      <c r="C180" s="18">
        <v>44687</v>
      </c>
      <c r="D180" s="79">
        <f>ROUND(D179/E180,4)</f>
        <v>1.9790000000000001</v>
      </c>
      <c r="E180" s="32">
        <v>62.24</v>
      </c>
      <c r="F180" s="32" t="s">
        <v>51</v>
      </c>
      <c r="G180" s="14"/>
      <c r="H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3"/>
      <c r="B181" s="12" t="s">
        <v>24</v>
      </c>
      <c r="C181" s="18">
        <v>44688</v>
      </c>
      <c r="D181" s="37"/>
      <c r="E181" s="33">
        <f>ROUND(100*E180/F179,4)</f>
        <v>6.4099000000000004</v>
      </c>
      <c r="F181" s="35" t="s">
        <v>50</v>
      </c>
      <c r="G181" s="14"/>
      <c r="H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3"/>
      <c r="B182" s="12" t="s">
        <v>18</v>
      </c>
      <c r="C182" s="18">
        <v>44689</v>
      </c>
      <c r="D182" s="37"/>
      <c r="E182" s="63">
        <f>ROUND(D179/F179,4)</f>
        <v>0.1268</v>
      </c>
      <c r="F182" s="35" t="s">
        <v>14</v>
      </c>
      <c r="G182" s="14"/>
      <c r="H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3"/>
      <c r="B183" s="12" t="s">
        <v>19</v>
      </c>
      <c r="C183" s="18">
        <v>44690</v>
      </c>
      <c r="D183" s="37"/>
      <c r="E183" s="28"/>
      <c r="F183" s="28"/>
      <c r="G183" s="14"/>
      <c r="H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3"/>
      <c r="B184" s="12" t="s">
        <v>20</v>
      </c>
      <c r="C184" s="18">
        <v>44691</v>
      </c>
      <c r="D184" s="37"/>
      <c r="E184" s="32"/>
      <c r="F184" s="32"/>
      <c r="G184" s="14"/>
      <c r="H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3"/>
      <c r="B185" s="12" t="s">
        <v>21</v>
      </c>
      <c r="C185" s="18">
        <v>44692</v>
      </c>
      <c r="D185" s="1"/>
      <c r="E185" s="1"/>
      <c r="F185" s="1"/>
      <c r="G185" s="14"/>
      <c r="H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3"/>
      <c r="B186" s="12" t="s">
        <v>22</v>
      </c>
      <c r="C186" s="18">
        <v>44693</v>
      </c>
      <c r="D186" s="1"/>
      <c r="E186" s="1"/>
      <c r="F186" s="1"/>
      <c r="G186" s="14"/>
      <c r="H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3"/>
      <c r="B187" s="12" t="s">
        <v>23</v>
      </c>
      <c r="C187" s="18">
        <v>44694</v>
      </c>
      <c r="D187" s="37">
        <v>56.18</v>
      </c>
      <c r="E187" s="28">
        <v>174547</v>
      </c>
      <c r="F187" s="28">
        <f>E187-E179</f>
        <v>465</v>
      </c>
      <c r="G187" s="14" t="s">
        <v>14</v>
      </c>
      <c r="H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3"/>
      <c r="B188" s="12" t="s">
        <v>24</v>
      </c>
      <c r="C188" s="18">
        <v>44695</v>
      </c>
      <c r="D188" s="79">
        <f>ROUND(D187/E188,4)</f>
        <v>1.8689</v>
      </c>
      <c r="E188" s="32">
        <v>30.06</v>
      </c>
      <c r="F188" s="32" t="s">
        <v>51</v>
      </c>
      <c r="G188" s="14"/>
      <c r="H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3"/>
      <c r="B189" s="12" t="s">
        <v>18</v>
      </c>
      <c r="C189" s="18">
        <v>44696</v>
      </c>
      <c r="D189" s="37"/>
      <c r="E189" s="33">
        <f>ROUND(100*E188/F187,4)</f>
        <v>6.4645000000000001</v>
      </c>
      <c r="F189" s="35" t="s">
        <v>50</v>
      </c>
      <c r="G189" s="14"/>
      <c r="H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3"/>
      <c r="B190" s="12" t="s">
        <v>19</v>
      </c>
      <c r="C190" s="18">
        <v>44697</v>
      </c>
      <c r="D190" s="37"/>
      <c r="E190" s="63">
        <f>ROUND(D187/F187,4)</f>
        <v>0.1208</v>
      </c>
      <c r="F190" s="35" t="s">
        <v>14</v>
      </c>
      <c r="G190" s="14"/>
      <c r="H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3"/>
      <c r="B191" s="12" t="s">
        <v>20</v>
      </c>
      <c r="C191" s="18">
        <v>44698</v>
      </c>
      <c r="D191" s="37"/>
      <c r="E191" s="28"/>
      <c r="F191" s="28"/>
      <c r="G191" s="14"/>
      <c r="H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3"/>
      <c r="B192" s="12" t="s">
        <v>21</v>
      </c>
      <c r="C192" s="18">
        <v>44699</v>
      </c>
      <c r="D192" s="37"/>
      <c r="E192" s="32"/>
      <c r="F192" s="32"/>
      <c r="G192" s="14"/>
      <c r="H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3"/>
      <c r="B193" s="12" t="s">
        <v>22</v>
      </c>
      <c r="C193" s="18">
        <v>44700</v>
      </c>
      <c r="D193" s="37"/>
      <c r="E193" s="33"/>
      <c r="F193" s="35"/>
      <c r="G193" s="14"/>
      <c r="H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3"/>
      <c r="B194" s="12" t="s">
        <v>23</v>
      </c>
      <c r="C194" s="18">
        <v>44701</v>
      </c>
      <c r="D194" s="37"/>
      <c r="E194" s="63"/>
      <c r="F194" s="35"/>
      <c r="G194" s="14"/>
      <c r="H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3"/>
      <c r="B195" s="12" t="s">
        <v>24</v>
      </c>
      <c r="C195" s="18">
        <v>44702</v>
      </c>
      <c r="D195" s="37"/>
      <c r="E195" s="28"/>
      <c r="F195" s="28"/>
      <c r="G195" s="14"/>
      <c r="H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3"/>
      <c r="B196" s="12" t="s">
        <v>18</v>
      </c>
      <c r="C196" s="18">
        <v>44703</v>
      </c>
      <c r="D196" s="37">
        <v>75.849999999999994</v>
      </c>
      <c r="E196" s="28">
        <v>175181</v>
      </c>
      <c r="F196" s="28">
        <f>E196-E187</f>
        <v>634</v>
      </c>
      <c r="G196" s="14" t="s">
        <v>14</v>
      </c>
      <c r="H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3"/>
      <c r="B197" s="12" t="s">
        <v>19</v>
      </c>
      <c r="C197" s="18">
        <v>44704</v>
      </c>
      <c r="D197" s="79">
        <f>ROUND(D196/E197,4)</f>
        <v>1.855</v>
      </c>
      <c r="E197" s="32">
        <v>40.89</v>
      </c>
      <c r="F197" s="32" t="s">
        <v>51</v>
      </c>
      <c r="G197" s="14"/>
      <c r="H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3"/>
      <c r="B198" s="12" t="s">
        <v>20</v>
      </c>
      <c r="C198" s="18">
        <v>44705</v>
      </c>
      <c r="D198" s="37"/>
      <c r="E198" s="33">
        <f>ROUND(100*E197/F196,4)</f>
        <v>6.4494999999999996</v>
      </c>
      <c r="F198" s="35" t="s">
        <v>50</v>
      </c>
      <c r="G198" s="14"/>
      <c r="H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3"/>
      <c r="B199" s="12" t="s">
        <v>21</v>
      </c>
      <c r="C199" s="18">
        <v>44706</v>
      </c>
      <c r="D199" s="37"/>
      <c r="E199" s="63">
        <f>ROUND(D196/F196,4)</f>
        <v>0.1196</v>
      </c>
      <c r="F199" s="35" t="s">
        <v>14</v>
      </c>
      <c r="G199" s="14"/>
      <c r="H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3"/>
      <c r="B200" s="12" t="s">
        <v>22</v>
      </c>
      <c r="C200" s="18">
        <v>44707</v>
      </c>
      <c r="D200" s="37"/>
      <c r="E200" s="33"/>
      <c r="F200" s="35"/>
      <c r="G200" s="14"/>
      <c r="H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3"/>
      <c r="B201" s="12" t="s">
        <v>23</v>
      </c>
      <c r="C201" s="18">
        <v>44708</v>
      </c>
      <c r="D201" s="37"/>
      <c r="E201" s="63"/>
      <c r="F201" s="35"/>
      <c r="G201" s="14"/>
      <c r="H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3"/>
      <c r="B202" s="12" t="s">
        <v>24</v>
      </c>
      <c r="C202" s="18">
        <v>44709</v>
      </c>
      <c r="D202" s="37"/>
      <c r="E202" s="75"/>
      <c r="F202" s="28"/>
      <c r="G202" s="14"/>
      <c r="H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3"/>
      <c r="B203" s="12" t="s">
        <v>18</v>
      </c>
      <c r="C203" s="18">
        <v>44710</v>
      </c>
      <c r="D203" s="37"/>
      <c r="E203" s="28"/>
      <c r="F203" s="28"/>
      <c r="G203" s="14"/>
      <c r="H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3"/>
      <c r="B204" s="12" t="s">
        <v>19</v>
      </c>
      <c r="C204" s="18">
        <v>44711</v>
      </c>
      <c r="D204" s="37"/>
      <c r="E204" s="32"/>
      <c r="F204" s="32"/>
      <c r="G204" s="14"/>
      <c r="H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3"/>
      <c r="B205" s="12" t="s">
        <v>20</v>
      </c>
      <c r="C205" s="18">
        <v>44712</v>
      </c>
      <c r="D205" s="37"/>
      <c r="E205" s="33"/>
      <c r="F205" s="35"/>
      <c r="G205" s="14"/>
      <c r="H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20"/>
      <c r="B206" s="12"/>
      <c r="C206" s="13"/>
      <c r="D206" s="37"/>
      <c r="E206" s="63"/>
      <c r="F206" s="35"/>
      <c r="G206" s="14"/>
      <c r="H206" s="1"/>
      <c r="J206" s="1"/>
      <c r="K206" s="1"/>
      <c r="L206" s="1"/>
      <c r="M206" s="1"/>
      <c r="N206" s="1"/>
      <c r="O206" s="1"/>
      <c r="P206" s="1"/>
      <c r="Q206" s="1"/>
    </row>
    <row r="207" spans="1:17" ht="15.75" thickBot="1" x14ac:dyDescent="0.3">
      <c r="A207" s="3"/>
      <c r="B207" s="12"/>
      <c r="C207" s="13"/>
      <c r="D207" s="28" t="s">
        <v>71</v>
      </c>
      <c r="E207" s="28"/>
      <c r="F207" s="28" t="s">
        <v>72</v>
      </c>
      <c r="G207" s="61" t="s">
        <v>32</v>
      </c>
      <c r="H207" s="1"/>
      <c r="J207" s="1"/>
      <c r="K207" s="1"/>
      <c r="L207" s="1"/>
      <c r="M207" s="1"/>
      <c r="N207" s="1"/>
      <c r="O207" s="1"/>
      <c r="P207" s="1"/>
      <c r="Q207" s="1"/>
    </row>
    <row r="208" spans="1:17" ht="15.75" thickBot="1" x14ac:dyDescent="0.3">
      <c r="A208" s="3"/>
      <c r="B208" s="19" t="s">
        <v>25</v>
      </c>
      <c r="C208" s="13"/>
      <c r="D208" s="40">
        <f>SUM(D174:D207)</f>
        <v>260.90290000000005</v>
      </c>
      <c r="E208" s="42"/>
      <c r="F208" s="42">
        <f>SUM(G174:G207)</f>
        <v>0</v>
      </c>
      <c r="G208" s="70">
        <f>D208+F208</f>
        <v>260.90290000000005</v>
      </c>
      <c r="H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3"/>
      <c r="B209" s="22"/>
      <c r="C209" s="23"/>
      <c r="D209" s="41"/>
      <c r="E209" s="30"/>
      <c r="F209" s="30"/>
      <c r="G209" s="24"/>
      <c r="I209" s="62"/>
      <c r="K209" s="72"/>
      <c r="M209" s="72"/>
      <c r="O209" s="1"/>
      <c r="P209" s="1"/>
      <c r="Q209" s="1"/>
    </row>
    <row r="211" spans="1:17" ht="15.75" x14ac:dyDescent="0.25">
      <c r="A211" s="3"/>
      <c r="B211" s="60" t="s">
        <v>99</v>
      </c>
      <c r="D211" s="17">
        <v>44713</v>
      </c>
      <c r="E211" s="31"/>
      <c r="F211" s="31"/>
      <c r="H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8"/>
      <c r="B212" s="7"/>
      <c r="C212" s="10" t="s">
        <v>26</v>
      </c>
      <c r="D212" s="36"/>
      <c r="E212" s="27"/>
      <c r="F212" s="27"/>
      <c r="G212" s="11"/>
      <c r="H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3"/>
      <c r="B213" s="12"/>
      <c r="C213" s="15" t="s">
        <v>0</v>
      </c>
      <c r="D213" s="38" t="s">
        <v>27</v>
      </c>
      <c r="E213" s="29" t="s">
        <v>37</v>
      </c>
      <c r="F213" s="29" t="s">
        <v>36</v>
      </c>
      <c r="G213" s="16" t="s">
        <v>49</v>
      </c>
      <c r="H213" s="1"/>
      <c r="J213" s="1"/>
      <c r="K213" s="1"/>
      <c r="L213" s="1"/>
      <c r="M213" s="1"/>
      <c r="N213" s="1"/>
      <c r="O213" s="1"/>
      <c r="P213" s="1"/>
      <c r="Q213" s="1"/>
    </row>
    <row r="214" spans="1:17" ht="15.75" x14ac:dyDescent="0.25">
      <c r="A214" s="3"/>
      <c r="B214" s="12"/>
      <c r="C214" s="17">
        <f>D211</f>
        <v>44713</v>
      </c>
      <c r="D214" s="37"/>
      <c r="E214" s="28"/>
      <c r="F214" s="28"/>
      <c r="G214" s="14"/>
      <c r="H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3"/>
      <c r="B215" s="12" t="s">
        <v>23</v>
      </c>
      <c r="C215" s="18">
        <v>44713</v>
      </c>
      <c r="D215" s="76" t="s">
        <v>102</v>
      </c>
      <c r="E215" s="28"/>
      <c r="F215" s="28"/>
      <c r="G215" s="74"/>
      <c r="H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3"/>
      <c r="B216" s="12" t="s">
        <v>24</v>
      </c>
      <c r="C216" s="18">
        <v>44714</v>
      </c>
      <c r="D216" s="37" t="s">
        <v>103</v>
      </c>
      <c r="F216" s="28"/>
      <c r="G216" s="77">
        <f xml:space="preserve"> 49.6 + 49.6 +25.9 +18.2+1.8+7.2+4.3 + 8</f>
        <v>164.6</v>
      </c>
      <c r="H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3"/>
      <c r="B217" s="12" t="s">
        <v>18</v>
      </c>
      <c r="C217" s="18">
        <v>44715</v>
      </c>
      <c r="D217" s="37">
        <f>97.1+93.25+54.51 + 87.65</f>
        <v>332.51</v>
      </c>
      <c r="E217" s="28">
        <v>177364</v>
      </c>
      <c r="F217" s="28">
        <f>E217-E196</f>
        <v>2183</v>
      </c>
      <c r="G217" s="14" t="s">
        <v>14</v>
      </c>
      <c r="H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3"/>
      <c r="B218" s="12" t="s">
        <v>19</v>
      </c>
      <c r="C218" s="18">
        <v>44716</v>
      </c>
      <c r="D218" s="79">
        <f>ROUND(D217/E218,4)</f>
        <v>1.8499000000000001</v>
      </c>
      <c r="E218" s="32">
        <f>ROUND(D217/1.85,2)</f>
        <v>179.74</v>
      </c>
      <c r="F218" s="32" t="s">
        <v>51</v>
      </c>
      <c r="G218" s="14"/>
      <c r="H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3"/>
      <c r="B219" s="12" t="s">
        <v>20</v>
      </c>
      <c r="C219" s="18">
        <v>44717</v>
      </c>
      <c r="D219" s="37"/>
      <c r="E219" s="33">
        <f>ROUND(100*E218/F217,4)</f>
        <v>8.2335999999999991</v>
      </c>
      <c r="F219" s="35" t="s">
        <v>50</v>
      </c>
      <c r="G219" s="14"/>
      <c r="H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3"/>
      <c r="B220" s="12" t="s">
        <v>21</v>
      </c>
      <c r="C220" s="18">
        <v>44718</v>
      </c>
      <c r="D220" s="37"/>
      <c r="E220" s="63">
        <f>ROUND(D217/F217,4)</f>
        <v>0.15229999999999999</v>
      </c>
      <c r="F220" s="35" t="s">
        <v>14</v>
      </c>
      <c r="G220" s="14"/>
      <c r="H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3"/>
      <c r="B221" s="12" t="s">
        <v>22</v>
      </c>
      <c r="C221" s="18">
        <v>44719</v>
      </c>
      <c r="D221" s="37"/>
      <c r="E221" s="33"/>
      <c r="F221" s="35"/>
      <c r="G221" s="14"/>
      <c r="H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3"/>
      <c r="B222" s="12" t="s">
        <v>23</v>
      </c>
      <c r="C222" s="18">
        <v>44720</v>
      </c>
      <c r="D222" s="37"/>
      <c r="E222" s="63"/>
      <c r="F222" s="35"/>
      <c r="G222" s="14"/>
      <c r="H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3"/>
      <c r="B223" s="12" t="s">
        <v>24</v>
      </c>
      <c r="C223" s="18">
        <v>44721</v>
      </c>
      <c r="D223" s="37"/>
      <c r="E223" s="28"/>
      <c r="F223" s="28"/>
      <c r="G223" s="14"/>
      <c r="H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3"/>
      <c r="B224" s="12" t="s">
        <v>18</v>
      </c>
      <c r="C224" s="18">
        <v>44722</v>
      </c>
      <c r="D224" s="37"/>
      <c r="E224" s="32"/>
      <c r="F224" s="32"/>
      <c r="G224" s="14"/>
      <c r="H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3"/>
      <c r="B225" s="12" t="s">
        <v>19</v>
      </c>
      <c r="C225" s="18">
        <v>44723</v>
      </c>
      <c r="D225" s="1"/>
      <c r="E225" s="1"/>
      <c r="F225" s="1"/>
      <c r="G225" s="14"/>
      <c r="H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3"/>
      <c r="B226" s="12" t="s">
        <v>20</v>
      </c>
      <c r="C226" s="18">
        <v>44724</v>
      </c>
      <c r="D226" s="1"/>
      <c r="E226" s="1"/>
      <c r="F226" s="1"/>
      <c r="G226" s="14"/>
      <c r="H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3"/>
      <c r="B227" s="12" t="s">
        <v>21</v>
      </c>
      <c r="C227" s="18">
        <v>44725</v>
      </c>
      <c r="D227" s="37"/>
      <c r="E227" s="28"/>
      <c r="F227" s="28"/>
      <c r="G227" s="14"/>
      <c r="H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3"/>
      <c r="B228" s="12" t="s">
        <v>22</v>
      </c>
      <c r="C228" s="18">
        <v>44726</v>
      </c>
      <c r="D228" s="37"/>
      <c r="E228" s="32"/>
      <c r="F228" s="32"/>
      <c r="G228" s="14"/>
      <c r="H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3"/>
      <c r="B229" s="12" t="s">
        <v>23</v>
      </c>
      <c r="C229" s="18">
        <v>44727</v>
      </c>
      <c r="D229" s="37"/>
      <c r="E229" s="33"/>
      <c r="F229" s="35"/>
      <c r="G229" s="14"/>
      <c r="H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3"/>
      <c r="B230" s="12" t="s">
        <v>24</v>
      </c>
      <c r="C230" s="18">
        <v>44728</v>
      </c>
      <c r="D230" s="37">
        <v>130.69999999999999</v>
      </c>
      <c r="E230" s="28">
        <v>178320</v>
      </c>
      <c r="F230" s="28">
        <f>E230-E217</f>
        <v>956</v>
      </c>
      <c r="G230" s="14" t="s">
        <v>14</v>
      </c>
      <c r="H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3"/>
      <c r="B231" s="12" t="s">
        <v>18</v>
      </c>
      <c r="C231" s="18">
        <v>44729</v>
      </c>
      <c r="D231" s="79">
        <f>ROUND(D230/E231,4)</f>
        <v>2.1211000000000002</v>
      </c>
      <c r="E231" s="32">
        <v>61.62</v>
      </c>
      <c r="F231" s="32" t="s">
        <v>51</v>
      </c>
      <c r="G231" s="14"/>
      <c r="H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3"/>
      <c r="B232" s="12" t="s">
        <v>19</v>
      </c>
      <c r="C232" s="18">
        <v>44730</v>
      </c>
      <c r="D232" s="37"/>
      <c r="E232" s="33">
        <f>ROUND(100*E231/F230,4)</f>
        <v>6.4455999999999998</v>
      </c>
      <c r="F232" s="35" t="s">
        <v>50</v>
      </c>
      <c r="G232" s="14"/>
      <c r="H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3"/>
      <c r="B233" s="12" t="s">
        <v>20</v>
      </c>
      <c r="C233" s="18">
        <v>44731</v>
      </c>
      <c r="D233" s="37"/>
      <c r="E233" s="63">
        <f>ROUND(D230/F230,4)</f>
        <v>0.13669999999999999</v>
      </c>
      <c r="F233" s="35" t="s">
        <v>14</v>
      </c>
      <c r="G233" s="14"/>
      <c r="H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3"/>
      <c r="B234" s="12" t="s">
        <v>21</v>
      </c>
      <c r="C234" s="18">
        <v>44732</v>
      </c>
      <c r="D234" s="37"/>
      <c r="E234" s="63"/>
      <c r="F234" s="35"/>
      <c r="G234" s="14"/>
      <c r="H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3"/>
      <c r="B235" s="12" t="s">
        <v>22</v>
      </c>
      <c r="C235" s="18">
        <v>44733</v>
      </c>
      <c r="D235" s="37"/>
      <c r="E235" s="28"/>
      <c r="F235" s="28"/>
      <c r="G235" s="14"/>
      <c r="H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3"/>
      <c r="B236" s="12" t="s">
        <v>23</v>
      </c>
      <c r="C236" s="18">
        <v>44734</v>
      </c>
      <c r="D236" s="37"/>
      <c r="E236" s="28"/>
      <c r="F236" s="28"/>
      <c r="G236" s="14"/>
      <c r="H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3"/>
      <c r="B237" s="12" t="s">
        <v>24</v>
      </c>
      <c r="C237" s="18">
        <v>44735</v>
      </c>
      <c r="D237" s="37"/>
      <c r="E237" s="32"/>
      <c r="F237" s="32"/>
      <c r="G237" s="14"/>
      <c r="H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3"/>
      <c r="B238" s="12" t="s">
        <v>18</v>
      </c>
      <c r="C238" s="18">
        <v>44736</v>
      </c>
      <c r="D238" s="37"/>
      <c r="E238" s="33"/>
      <c r="F238" s="35"/>
      <c r="G238" s="14"/>
      <c r="H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3"/>
      <c r="B239" s="12" t="s">
        <v>19</v>
      </c>
      <c r="C239" s="18">
        <v>44737</v>
      </c>
      <c r="D239" s="37"/>
      <c r="E239" s="63"/>
      <c r="F239" s="35"/>
      <c r="G239" s="14"/>
      <c r="H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3"/>
      <c r="B240" s="12" t="s">
        <v>20</v>
      </c>
      <c r="C240" s="18">
        <v>44738</v>
      </c>
      <c r="D240" s="37"/>
      <c r="E240" s="33"/>
      <c r="F240" s="35"/>
      <c r="G240" s="14"/>
      <c r="H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3"/>
      <c r="B241" s="12" t="s">
        <v>21</v>
      </c>
      <c r="C241" s="18">
        <v>44739</v>
      </c>
      <c r="D241" s="37"/>
      <c r="E241" s="63"/>
      <c r="F241" s="35"/>
      <c r="G241" s="14"/>
      <c r="H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3"/>
      <c r="B242" s="12" t="s">
        <v>22</v>
      </c>
      <c r="C242" s="18">
        <v>44740</v>
      </c>
      <c r="D242" s="37"/>
      <c r="E242" s="75"/>
      <c r="F242" s="28"/>
      <c r="G242" s="14"/>
      <c r="H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3"/>
      <c r="B243" s="12" t="s">
        <v>23</v>
      </c>
      <c r="C243" s="18">
        <v>44741</v>
      </c>
      <c r="D243" s="37">
        <v>121.8</v>
      </c>
      <c r="E243" s="28">
        <v>179257</v>
      </c>
      <c r="F243" s="28">
        <f>E243-E230</f>
        <v>937</v>
      </c>
      <c r="G243" s="14" t="s">
        <v>14</v>
      </c>
      <c r="H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3"/>
      <c r="B244" s="12" t="s">
        <v>24</v>
      </c>
      <c r="C244" s="18">
        <v>44742</v>
      </c>
      <c r="D244" s="79">
        <f>ROUND(D243/E244,4)</f>
        <v>2.0619999999999998</v>
      </c>
      <c r="E244" s="32">
        <v>59.07</v>
      </c>
      <c r="F244" s="32" t="s">
        <v>51</v>
      </c>
      <c r="G244" s="14"/>
      <c r="H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3"/>
      <c r="B245" s="12" t="s">
        <v>18</v>
      </c>
      <c r="C245" s="18"/>
      <c r="D245" s="37"/>
      <c r="E245" s="33">
        <f>ROUND(100*E244/F243,4)</f>
        <v>6.3041999999999998</v>
      </c>
      <c r="F245" s="35" t="s">
        <v>50</v>
      </c>
      <c r="G245" s="14"/>
      <c r="H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20"/>
      <c r="B246" s="12"/>
      <c r="C246" s="13"/>
      <c r="D246" s="37"/>
      <c r="E246" s="63">
        <f>ROUND(D243/F243,4)</f>
        <v>0.13</v>
      </c>
      <c r="F246" s="35" t="s">
        <v>14</v>
      </c>
      <c r="G246" s="14"/>
      <c r="H246" s="1"/>
      <c r="J246" s="1"/>
      <c r="K246" s="1"/>
      <c r="L246" s="1"/>
      <c r="M246" s="1"/>
      <c r="N246" s="1"/>
      <c r="O246" s="1"/>
      <c r="P246" s="1"/>
      <c r="Q246" s="1"/>
    </row>
    <row r="247" spans="1:17" ht="15.75" thickBot="1" x14ac:dyDescent="0.3">
      <c r="A247" s="3"/>
      <c r="B247" s="12"/>
      <c r="C247" s="13"/>
      <c r="D247" s="28" t="s">
        <v>71</v>
      </c>
      <c r="E247" s="28"/>
      <c r="F247" s="28" t="s">
        <v>72</v>
      </c>
      <c r="G247" s="61" t="s">
        <v>32</v>
      </c>
      <c r="H247" s="1"/>
      <c r="J247" s="1"/>
      <c r="K247" s="1"/>
      <c r="L247" s="1"/>
      <c r="M247" s="1"/>
      <c r="N247" s="1"/>
      <c r="O247" s="1"/>
      <c r="P247" s="1"/>
      <c r="Q247" s="1"/>
    </row>
    <row r="248" spans="1:17" ht="15.75" thickBot="1" x14ac:dyDescent="0.3">
      <c r="A248" s="3"/>
      <c r="B248" s="19" t="s">
        <v>25</v>
      </c>
      <c r="C248" s="13"/>
      <c r="D248" s="40">
        <f>SUM(D214:D247)</f>
        <v>591.04300000000001</v>
      </c>
      <c r="E248" s="42"/>
      <c r="F248" s="42">
        <f>SUM(G214:G247)</f>
        <v>164.6</v>
      </c>
      <c r="G248" s="70">
        <f>D248+F248</f>
        <v>755.64300000000003</v>
      </c>
      <c r="H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3"/>
      <c r="B249" s="22"/>
      <c r="C249" s="23"/>
      <c r="D249" s="41"/>
      <c r="E249" s="30"/>
      <c r="F249" s="30"/>
      <c r="G249" s="24"/>
      <c r="I249" s="62"/>
      <c r="K249" s="72"/>
      <c r="M249" s="72"/>
      <c r="O249" s="1"/>
      <c r="P249" s="1"/>
      <c r="Q249" s="1"/>
    </row>
    <row r="251" spans="1:17" ht="15.75" x14ac:dyDescent="0.25">
      <c r="A251" s="3"/>
      <c r="B251" s="60" t="s">
        <v>99</v>
      </c>
      <c r="D251" s="17">
        <v>44743</v>
      </c>
      <c r="E251" s="31"/>
      <c r="F251" s="31"/>
      <c r="H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8"/>
      <c r="B252" s="7"/>
      <c r="C252" s="10" t="s">
        <v>26</v>
      </c>
      <c r="D252" s="36"/>
      <c r="E252" s="27"/>
      <c r="F252" s="27"/>
      <c r="G252" s="11"/>
      <c r="H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3"/>
      <c r="B253" s="12"/>
      <c r="C253" s="15" t="s">
        <v>0</v>
      </c>
      <c r="D253" s="38" t="s">
        <v>27</v>
      </c>
      <c r="E253" s="29" t="s">
        <v>37</v>
      </c>
      <c r="F253" s="29" t="s">
        <v>36</v>
      </c>
      <c r="G253" s="16" t="s">
        <v>49</v>
      </c>
      <c r="H253" s="1"/>
      <c r="J253" s="1"/>
      <c r="K253" s="1"/>
      <c r="L253" s="1"/>
      <c r="M253" s="1"/>
      <c r="N253" s="1"/>
      <c r="O253" s="1"/>
      <c r="P253" s="1"/>
      <c r="Q253" s="1"/>
    </row>
    <row r="254" spans="1:17" ht="15.75" x14ac:dyDescent="0.25">
      <c r="A254" s="3"/>
      <c r="B254" s="12"/>
      <c r="C254" s="17">
        <f>D251</f>
        <v>44743</v>
      </c>
      <c r="D254" s="37"/>
      <c r="E254" s="28"/>
      <c r="F254" s="28"/>
      <c r="G254" s="14"/>
      <c r="H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3"/>
      <c r="B255" s="12" t="s">
        <v>18</v>
      </c>
      <c r="C255" s="18">
        <v>44743</v>
      </c>
      <c r="D255" s="76"/>
      <c r="E255" s="28"/>
      <c r="F255" s="28"/>
      <c r="G255" s="74"/>
      <c r="H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3"/>
      <c r="B256" s="12" t="s">
        <v>19</v>
      </c>
      <c r="C256" s="18">
        <v>44744</v>
      </c>
      <c r="D256" s="37"/>
      <c r="F256" s="28"/>
      <c r="G256" s="74"/>
      <c r="H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3"/>
      <c r="B257" s="12" t="s">
        <v>20</v>
      </c>
      <c r="C257" s="18">
        <v>44745</v>
      </c>
      <c r="D257" s="37"/>
      <c r="E257" s="28"/>
      <c r="F257" s="28"/>
      <c r="G257" s="14"/>
      <c r="H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3"/>
      <c r="B258" s="12" t="s">
        <v>21</v>
      </c>
      <c r="C258" s="18">
        <v>44746</v>
      </c>
      <c r="D258" s="37"/>
      <c r="E258" s="32"/>
      <c r="F258" s="32"/>
      <c r="G258" s="14"/>
      <c r="H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3"/>
      <c r="B259" s="12" t="s">
        <v>22</v>
      </c>
      <c r="C259" s="18">
        <v>44747</v>
      </c>
      <c r="D259" s="37"/>
      <c r="E259" s="33"/>
      <c r="F259" s="35"/>
      <c r="G259" s="14"/>
      <c r="H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3"/>
      <c r="B260" s="12" t="s">
        <v>23</v>
      </c>
      <c r="C260" s="18">
        <v>44748</v>
      </c>
      <c r="D260" s="37"/>
      <c r="E260" s="63"/>
      <c r="F260" s="35"/>
      <c r="G260" s="14"/>
      <c r="H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3"/>
      <c r="B261" s="12" t="s">
        <v>24</v>
      </c>
      <c r="C261" s="18">
        <v>44749</v>
      </c>
      <c r="D261" s="37"/>
      <c r="E261" s="33"/>
      <c r="F261" s="35"/>
      <c r="G261" s="14"/>
      <c r="H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3"/>
      <c r="B262" s="12" t="s">
        <v>18</v>
      </c>
      <c r="C262" s="18">
        <v>44750</v>
      </c>
      <c r="D262" s="37"/>
      <c r="E262" s="63"/>
      <c r="F262" s="35"/>
      <c r="G262" s="14"/>
      <c r="H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3"/>
      <c r="B263" s="12" t="s">
        <v>19</v>
      </c>
      <c r="C263" s="18">
        <v>44751</v>
      </c>
      <c r="D263" s="37"/>
      <c r="E263" s="28"/>
      <c r="F263" s="28"/>
      <c r="G263" s="14"/>
      <c r="H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3"/>
      <c r="B264" s="12" t="s">
        <v>20</v>
      </c>
      <c r="C264" s="18">
        <v>44752</v>
      </c>
      <c r="D264" s="37"/>
      <c r="E264" s="32"/>
      <c r="F264" s="32"/>
      <c r="G264" s="14"/>
      <c r="H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3"/>
      <c r="B265" s="12" t="s">
        <v>21</v>
      </c>
      <c r="C265" s="18">
        <v>44753</v>
      </c>
      <c r="D265" s="1"/>
      <c r="E265" s="1"/>
      <c r="F265" s="1"/>
      <c r="G265" s="14"/>
      <c r="H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3"/>
      <c r="B266" s="12" t="s">
        <v>22</v>
      </c>
      <c r="C266" s="18">
        <v>44754</v>
      </c>
      <c r="D266" s="37">
        <v>100.61</v>
      </c>
      <c r="E266" s="28">
        <v>180134</v>
      </c>
      <c r="F266" s="28">
        <f>E266-E243</f>
        <v>877</v>
      </c>
      <c r="G266" s="14" t="s">
        <v>14</v>
      </c>
      <c r="H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3"/>
      <c r="B267" s="12" t="s">
        <v>23</v>
      </c>
      <c r="C267" s="18">
        <v>44755</v>
      </c>
      <c r="D267" s="79">
        <f>ROUND(D266/E267,4)</f>
        <v>1.9329000000000001</v>
      </c>
      <c r="E267" s="32">
        <v>52.05</v>
      </c>
      <c r="F267" s="32" t="s">
        <v>51</v>
      </c>
      <c r="G267" s="14"/>
      <c r="H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3"/>
      <c r="B268" s="12" t="s">
        <v>24</v>
      </c>
      <c r="C268" s="18">
        <v>44756</v>
      </c>
      <c r="D268" s="37"/>
      <c r="E268" s="33">
        <f>ROUND(100*E267/F266,4)</f>
        <v>5.9349999999999996</v>
      </c>
      <c r="F268" s="35" t="s">
        <v>50</v>
      </c>
      <c r="G268" s="14"/>
      <c r="H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3"/>
      <c r="B269" s="12" t="s">
        <v>18</v>
      </c>
      <c r="C269" s="18">
        <v>44757</v>
      </c>
      <c r="D269" s="37"/>
      <c r="E269" s="63">
        <f>ROUND(D266/F266,4)</f>
        <v>0.1147</v>
      </c>
      <c r="F269" s="35" t="s">
        <v>14</v>
      </c>
      <c r="G269" s="14"/>
      <c r="H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3"/>
      <c r="B270" s="12" t="s">
        <v>19</v>
      </c>
      <c r="C270" s="18">
        <v>44758</v>
      </c>
      <c r="D270" s="37"/>
      <c r="E270" s="28"/>
      <c r="F270" s="28"/>
      <c r="G270" s="14"/>
      <c r="H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3"/>
      <c r="B271" s="12" t="s">
        <v>20</v>
      </c>
      <c r="C271" s="18">
        <v>44759</v>
      </c>
      <c r="D271" s="37"/>
      <c r="E271" s="32"/>
      <c r="F271" s="32"/>
      <c r="G271" s="14"/>
      <c r="H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3"/>
      <c r="B272" s="12" t="s">
        <v>21</v>
      </c>
      <c r="C272" s="18">
        <v>44760</v>
      </c>
      <c r="D272" s="37"/>
      <c r="E272" s="33"/>
      <c r="F272" s="35"/>
      <c r="G272" s="14"/>
      <c r="H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3"/>
      <c r="B273" s="12" t="s">
        <v>22</v>
      </c>
      <c r="C273" s="18">
        <v>44761</v>
      </c>
      <c r="D273" s="37"/>
      <c r="E273" s="63"/>
      <c r="F273" s="35"/>
      <c r="G273" s="14"/>
      <c r="H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3"/>
      <c r="B274" s="12" t="s">
        <v>23</v>
      </c>
      <c r="C274" s="18">
        <v>44762</v>
      </c>
      <c r="D274" s="37"/>
      <c r="E274" s="63"/>
      <c r="F274" s="35"/>
      <c r="G274" s="14"/>
      <c r="H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3"/>
      <c r="B275" s="12" t="s">
        <v>24</v>
      </c>
      <c r="C275" s="18">
        <v>44763</v>
      </c>
      <c r="D275" s="37"/>
      <c r="E275" s="28"/>
      <c r="F275" s="28"/>
      <c r="G275" s="14"/>
      <c r="H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3"/>
      <c r="B276" s="12" t="s">
        <v>18</v>
      </c>
      <c r="C276" s="18">
        <v>44764</v>
      </c>
      <c r="D276" s="37"/>
      <c r="E276" s="28"/>
      <c r="F276" s="28"/>
      <c r="G276" s="14"/>
      <c r="H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3"/>
      <c r="B277" s="12" t="s">
        <v>19</v>
      </c>
      <c r="C277" s="18">
        <v>44765</v>
      </c>
      <c r="D277" s="37"/>
      <c r="E277" s="32"/>
      <c r="F277" s="32"/>
      <c r="G277" s="14"/>
      <c r="H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3"/>
      <c r="B278" s="12" t="s">
        <v>20</v>
      </c>
      <c r="C278" s="18">
        <v>44766</v>
      </c>
      <c r="D278" s="37"/>
      <c r="E278" s="33"/>
      <c r="F278" s="35"/>
      <c r="G278" s="14"/>
      <c r="H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3"/>
      <c r="B279" s="12" t="s">
        <v>21</v>
      </c>
      <c r="C279" s="18">
        <v>44767</v>
      </c>
      <c r="D279" s="37"/>
      <c r="E279" s="63"/>
      <c r="F279" s="35"/>
      <c r="G279" s="14"/>
      <c r="H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3"/>
      <c r="B280" s="12" t="s">
        <v>22</v>
      </c>
      <c r="C280" s="18">
        <v>44768</v>
      </c>
      <c r="D280" s="37"/>
      <c r="E280" s="33"/>
      <c r="F280" s="35"/>
      <c r="G280" s="14"/>
      <c r="H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3"/>
      <c r="B281" s="12" t="s">
        <v>23</v>
      </c>
      <c r="C281" s="18">
        <v>44769</v>
      </c>
      <c r="D281" s="37">
        <v>114.12</v>
      </c>
      <c r="E281" s="28">
        <v>181159</v>
      </c>
      <c r="F281" s="28">
        <f>E281-E266</f>
        <v>1025</v>
      </c>
      <c r="G281" s="14" t="s">
        <v>14</v>
      </c>
      <c r="H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3"/>
      <c r="B282" s="12" t="s">
        <v>24</v>
      </c>
      <c r="C282" s="18">
        <v>44770</v>
      </c>
      <c r="D282" s="79">
        <f>ROUND(D281/E282,4)</f>
        <v>1.877</v>
      </c>
      <c r="E282" s="32">
        <v>60.8</v>
      </c>
      <c r="F282" s="32" t="s">
        <v>51</v>
      </c>
      <c r="G282" s="14"/>
      <c r="H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3"/>
      <c r="B283" s="12" t="s">
        <v>18</v>
      </c>
      <c r="C283" s="18">
        <v>44771</v>
      </c>
      <c r="D283" s="37"/>
      <c r="E283" s="33">
        <f>ROUND(100*E282/F281,4)</f>
        <v>5.9317000000000002</v>
      </c>
      <c r="F283" s="35" t="s">
        <v>50</v>
      </c>
      <c r="G283" s="14"/>
      <c r="H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3"/>
      <c r="B284" s="12" t="s">
        <v>19</v>
      </c>
      <c r="C284" s="18">
        <v>44772</v>
      </c>
      <c r="D284" s="37"/>
      <c r="E284" s="63">
        <f>ROUND(D281/F281,4)</f>
        <v>0.1113</v>
      </c>
      <c r="F284" s="35" t="s">
        <v>14</v>
      </c>
      <c r="G284" s="14"/>
      <c r="H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3"/>
      <c r="B285" s="12" t="s">
        <v>20</v>
      </c>
      <c r="C285" s="18">
        <v>44773</v>
      </c>
      <c r="D285" s="37"/>
      <c r="E285" s="33"/>
      <c r="F285" s="35"/>
      <c r="G285" s="14"/>
      <c r="H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20"/>
      <c r="B286" s="12"/>
      <c r="C286" s="13"/>
      <c r="D286" s="37"/>
      <c r="E286" s="63"/>
      <c r="F286" s="35"/>
      <c r="G286" s="14"/>
      <c r="H286" s="1"/>
      <c r="J286" s="1"/>
      <c r="K286" s="1"/>
      <c r="L286" s="1"/>
      <c r="M286" s="1"/>
      <c r="N286" s="1"/>
      <c r="O286" s="1"/>
      <c r="P286" s="1"/>
      <c r="Q286" s="1"/>
    </row>
    <row r="287" spans="1:17" ht="15.75" thickBot="1" x14ac:dyDescent="0.3">
      <c r="A287" s="3"/>
      <c r="B287" s="12"/>
      <c r="C287" s="13"/>
      <c r="D287" s="28" t="s">
        <v>71</v>
      </c>
      <c r="E287" s="80" t="s">
        <v>106</v>
      </c>
      <c r="F287" s="28" t="s">
        <v>72</v>
      </c>
      <c r="G287" s="61" t="s">
        <v>32</v>
      </c>
      <c r="H287" s="1"/>
      <c r="J287" s="1"/>
      <c r="K287" s="1"/>
      <c r="L287" s="1"/>
      <c r="M287" s="1"/>
      <c r="N287" s="1"/>
      <c r="O287" s="1"/>
      <c r="P287" s="1"/>
      <c r="Q287" s="1"/>
    </row>
    <row r="288" spans="1:17" ht="15.75" thickBot="1" x14ac:dyDescent="0.3">
      <c r="A288" s="3"/>
      <c r="B288" s="19" t="s">
        <v>25</v>
      </c>
      <c r="C288" s="13"/>
      <c r="D288" s="40">
        <f>SUM(D254:D287)</f>
        <v>218.53990000000002</v>
      </c>
      <c r="E288" s="81">
        <f>E281-E266</f>
        <v>1025</v>
      </c>
      <c r="F288" s="42">
        <f>SUM(G254:G287)</f>
        <v>0</v>
      </c>
      <c r="G288" s="70">
        <f>D288+F288</f>
        <v>218.53990000000002</v>
      </c>
      <c r="H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3"/>
      <c r="B289" s="22"/>
      <c r="C289" s="23"/>
      <c r="D289" s="41"/>
      <c r="E289" s="30"/>
      <c r="F289" s="30"/>
      <c r="G289" s="24"/>
      <c r="I289" s="62"/>
      <c r="K289" s="72"/>
      <c r="M289" s="72"/>
      <c r="O289" s="1"/>
      <c r="P289" s="1"/>
      <c r="Q289" s="1"/>
    </row>
    <row r="291" spans="1:17" ht="15.75" x14ac:dyDescent="0.25">
      <c r="A291" s="3"/>
      <c r="B291" s="60" t="s">
        <v>99</v>
      </c>
      <c r="D291" s="17">
        <v>44774</v>
      </c>
      <c r="E291" s="31"/>
      <c r="F291" s="31"/>
      <c r="H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8"/>
      <c r="B292" s="7"/>
      <c r="C292" s="10" t="s">
        <v>26</v>
      </c>
      <c r="D292" s="36"/>
      <c r="E292" s="27"/>
      <c r="F292" s="27"/>
      <c r="G292" s="11"/>
      <c r="H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3"/>
      <c r="B293" s="12"/>
      <c r="C293" s="15" t="s">
        <v>0</v>
      </c>
      <c r="D293" s="38" t="s">
        <v>27</v>
      </c>
      <c r="E293" s="29" t="s">
        <v>37</v>
      </c>
      <c r="F293" s="29" t="s">
        <v>36</v>
      </c>
      <c r="G293" s="16" t="s">
        <v>49</v>
      </c>
      <c r="H293" s="1"/>
      <c r="J293" s="1"/>
      <c r="K293" s="1"/>
      <c r="L293" s="1"/>
      <c r="M293" s="1"/>
      <c r="N293" s="1"/>
      <c r="O293" s="1"/>
      <c r="P293" s="1"/>
      <c r="Q293" s="1"/>
    </row>
    <row r="294" spans="1:17" ht="15.75" x14ac:dyDescent="0.25">
      <c r="A294" s="3"/>
      <c r="B294" s="12"/>
      <c r="C294" s="17">
        <f>D291</f>
        <v>44774</v>
      </c>
      <c r="D294" s="37"/>
      <c r="E294" s="28"/>
      <c r="F294" s="28"/>
      <c r="G294" s="14"/>
      <c r="H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3"/>
      <c r="B295" s="12" t="s">
        <v>21</v>
      </c>
      <c r="C295" s="18">
        <v>44774</v>
      </c>
      <c r="D295" s="76"/>
      <c r="E295" s="28"/>
      <c r="F295" s="28"/>
      <c r="G295" s="74"/>
      <c r="H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3"/>
      <c r="B296" s="12" t="s">
        <v>22</v>
      </c>
      <c r="C296" s="18">
        <v>44775</v>
      </c>
      <c r="D296" s="37"/>
      <c r="F296" s="28"/>
      <c r="G296" s="74"/>
      <c r="H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3"/>
      <c r="B297" s="12" t="s">
        <v>23</v>
      </c>
      <c r="C297" s="18">
        <v>44776</v>
      </c>
      <c r="D297" s="37"/>
      <c r="E297" s="28"/>
      <c r="F297" s="28"/>
      <c r="G297" s="14"/>
      <c r="H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3"/>
      <c r="B298" s="12" t="s">
        <v>24</v>
      </c>
      <c r="C298" s="18">
        <v>44777</v>
      </c>
      <c r="D298" s="37"/>
      <c r="E298" s="32"/>
      <c r="F298" s="32"/>
      <c r="G298" s="14"/>
      <c r="H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3"/>
      <c r="B299" s="12" t="s">
        <v>18</v>
      </c>
      <c r="C299" s="18">
        <v>44778</v>
      </c>
      <c r="D299" s="37">
        <v>54.61</v>
      </c>
      <c r="E299" s="28">
        <v>181646</v>
      </c>
      <c r="F299" s="28">
        <f>E299-E281</f>
        <v>487</v>
      </c>
      <c r="G299" s="14" t="s">
        <v>14</v>
      </c>
      <c r="H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3"/>
      <c r="B300" s="12" t="s">
        <v>19</v>
      </c>
      <c r="C300" s="18">
        <v>44779</v>
      </c>
      <c r="D300" s="79">
        <f>ROUND(D299/E300,4)</f>
        <v>1.8070999999999999</v>
      </c>
      <c r="E300" s="32">
        <v>30.22</v>
      </c>
      <c r="F300" s="32" t="s">
        <v>51</v>
      </c>
      <c r="G300" s="14"/>
      <c r="H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3"/>
      <c r="B301" s="12" t="s">
        <v>20</v>
      </c>
      <c r="C301" s="18">
        <v>44780</v>
      </c>
      <c r="D301" s="37"/>
      <c r="E301" s="33">
        <f>ROUND(100*E300/F299,4)</f>
        <v>6.2053000000000003</v>
      </c>
      <c r="F301" s="35" t="s">
        <v>50</v>
      </c>
      <c r="G301" s="14"/>
      <c r="H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3"/>
      <c r="B302" s="12" t="s">
        <v>21</v>
      </c>
      <c r="C302" s="18">
        <v>44781</v>
      </c>
      <c r="D302" s="37"/>
      <c r="E302" s="63">
        <f>ROUND(D299/F299,4)</f>
        <v>0.11210000000000001</v>
      </c>
      <c r="F302" s="35" t="s">
        <v>14</v>
      </c>
      <c r="G302" s="14"/>
      <c r="H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3"/>
      <c r="B303" s="12" t="s">
        <v>22</v>
      </c>
      <c r="C303" s="18">
        <v>44782</v>
      </c>
      <c r="D303" s="37"/>
      <c r="E303" s="28"/>
      <c r="F303" s="28"/>
      <c r="G303" s="14"/>
      <c r="H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3"/>
      <c r="B304" s="12" t="s">
        <v>23</v>
      </c>
      <c r="C304" s="18">
        <v>44783</v>
      </c>
      <c r="D304" s="37"/>
      <c r="E304" s="32"/>
      <c r="F304" s="32"/>
      <c r="G304" s="14"/>
      <c r="H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3"/>
      <c r="B305" s="12" t="s">
        <v>24</v>
      </c>
      <c r="C305" s="18">
        <v>44784</v>
      </c>
      <c r="D305" s="78" t="s">
        <v>104</v>
      </c>
      <c r="E305" s="1"/>
      <c r="F305" s="1"/>
      <c r="G305" s="14"/>
      <c r="H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3"/>
      <c r="B306" s="12" t="s">
        <v>18</v>
      </c>
      <c r="C306" s="18">
        <v>44785</v>
      </c>
      <c r="D306" s="37">
        <v>108.15</v>
      </c>
      <c r="E306" s="28">
        <v>182511</v>
      </c>
      <c r="F306" s="28">
        <f>E306-E299</f>
        <v>865</v>
      </c>
      <c r="G306" s="14" t="s">
        <v>14</v>
      </c>
      <c r="H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3"/>
      <c r="B307" s="12" t="s">
        <v>19</v>
      </c>
      <c r="C307" s="18">
        <v>44786</v>
      </c>
      <c r="D307" s="79">
        <f>ROUND(D306/E307,4)</f>
        <v>1.792</v>
      </c>
      <c r="E307" s="32">
        <v>60.35</v>
      </c>
      <c r="F307" s="32" t="s">
        <v>51</v>
      </c>
      <c r="G307" s="14"/>
      <c r="H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3"/>
      <c r="B308" s="12" t="s">
        <v>20</v>
      </c>
      <c r="C308" s="18">
        <v>44787</v>
      </c>
      <c r="D308" s="37"/>
      <c r="E308" s="33">
        <f>ROUND(100*E307/F306,4)</f>
        <v>6.9768999999999997</v>
      </c>
      <c r="F308" s="35" t="s">
        <v>50</v>
      </c>
      <c r="G308" s="14"/>
      <c r="H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3"/>
      <c r="B309" s="12" t="s">
        <v>21</v>
      </c>
      <c r="C309" s="18">
        <v>44788</v>
      </c>
      <c r="D309" s="37"/>
      <c r="E309" s="63">
        <f>ROUND(D306/F306,4)</f>
        <v>0.125</v>
      </c>
      <c r="F309" s="35" t="s">
        <v>14</v>
      </c>
      <c r="G309" s="14"/>
      <c r="H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3"/>
      <c r="B310" s="12" t="s">
        <v>22</v>
      </c>
      <c r="C310" s="18">
        <v>44789</v>
      </c>
      <c r="D310" s="37"/>
      <c r="E310" s="28"/>
      <c r="F310" s="28"/>
      <c r="G310" s="14"/>
      <c r="H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3"/>
      <c r="B311" s="12" t="s">
        <v>23</v>
      </c>
      <c r="C311" s="18">
        <v>44790</v>
      </c>
      <c r="D311" s="37"/>
      <c r="E311" s="32"/>
      <c r="F311" s="32"/>
      <c r="G311" s="14"/>
      <c r="H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3"/>
      <c r="B312" s="12" t="s">
        <v>24</v>
      </c>
      <c r="C312" s="18">
        <v>44791</v>
      </c>
      <c r="D312" s="37"/>
      <c r="E312" s="33"/>
      <c r="F312" s="35"/>
      <c r="G312" s="14"/>
      <c r="H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3"/>
      <c r="B313" s="12" t="s">
        <v>18</v>
      </c>
      <c r="C313" s="18">
        <v>44792</v>
      </c>
      <c r="D313" s="37"/>
      <c r="E313" s="63"/>
      <c r="F313" s="35"/>
      <c r="G313" s="14"/>
      <c r="H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3"/>
      <c r="B314" s="12" t="s">
        <v>19</v>
      </c>
      <c r="C314" s="18">
        <v>44793</v>
      </c>
      <c r="D314" s="37"/>
      <c r="E314" s="63"/>
      <c r="F314" s="35"/>
      <c r="G314" s="14"/>
      <c r="H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3"/>
      <c r="B315" s="12" t="s">
        <v>20</v>
      </c>
      <c r="C315" s="18">
        <v>44794</v>
      </c>
      <c r="D315" s="37"/>
      <c r="E315" s="28"/>
      <c r="F315" s="28"/>
      <c r="G315" s="14"/>
      <c r="H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3"/>
      <c r="B316" s="12" t="s">
        <v>21</v>
      </c>
      <c r="C316" s="18">
        <v>44795</v>
      </c>
      <c r="D316" s="37">
        <v>61.04</v>
      </c>
      <c r="E316" s="28">
        <v>183046</v>
      </c>
      <c r="F316" s="28">
        <f>E316-E306</f>
        <v>535</v>
      </c>
      <c r="G316" s="14" t="s">
        <v>14</v>
      </c>
      <c r="H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3"/>
      <c r="B317" s="12" t="s">
        <v>22</v>
      </c>
      <c r="C317" s="18">
        <v>44796</v>
      </c>
      <c r="D317" s="79">
        <f>ROUND(D316/E317,4)</f>
        <v>1.8380000000000001</v>
      </c>
      <c r="E317" s="32">
        <v>33.21</v>
      </c>
      <c r="F317" s="32" t="s">
        <v>51</v>
      </c>
      <c r="G317" s="14"/>
      <c r="H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3"/>
      <c r="B318" s="12" t="s">
        <v>23</v>
      </c>
      <c r="C318" s="18">
        <v>44797</v>
      </c>
      <c r="D318" s="37"/>
      <c r="E318" s="33">
        <f>ROUND(100*E317/F316,4)</f>
        <v>6.2074999999999996</v>
      </c>
      <c r="F318" s="35" t="s">
        <v>50</v>
      </c>
      <c r="G318" s="14"/>
      <c r="H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3"/>
      <c r="B319" s="12" t="s">
        <v>24</v>
      </c>
      <c r="C319" s="18">
        <v>44798</v>
      </c>
      <c r="D319" s="37"/>
      <c r="E319" s="63">
        <f>ROUND(D316/F316,4)</f>
        <v>0.11409999999999999</v>
      </c>
      <c r="F319" s="35" t="s">
        <v>14</v>
      </c>
      <c r="G319" s="14"/>
      <c r="H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3"/>
      <c r="B320" s="12" t="s">
        <v>18</v>
      </c>
      <c r="C320" s="18">
        <v>44799</v>
      </c>
      <c r="D320" s="37"/>
      <c r="E320" s="33"/>
      <c r="F320" s="35"/>
      <c r="G320" s="14"/>
      <c r="H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3"/>
      <c r="B321" s="12" t="s">
        <v>19</v>
      </c>
      <c r="C321" s="18">
        <v>44800</v>
      </c>
      <c r="D321" s="37"/>
      <c r="E321" s="28"/>
      <c r="F321" s="28"/>
      <c r="G321" s="14"/>
      <c r="H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3"/>
      <c r="B322" s="12" t="s">
        <v>20</v>
      </c>
      <c r="C322" s="18">
        <v>44801</v>
      </c>
      <c r="D322" s="37"/>
      <c r="E322" s="32"/>
      <c r="F322" s="32"/>
      <c r="G322" s="14"/>
      <c r="H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3"/>
      <c r="B323" s="12" t="s">
        <v>21</v>
      </c>
      <c r="C323" s="18">
        <v>44802</v>
      </c>
      <c r="D323" s="37"/>
      <c r="E323" s="33"/>
      <c r="F323" s="35"/>
      <c r="G323" s="14"/>
      <c r="H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3"/>
      <c r="B324" s="12" t="s">
        <v>22</v>
      </c>
      <c r="C324" s="18">
        <v>44803</v>
      </c>
      <c r="D324" s="37"/>
      <c r="E324" s="63"/>
      <c r="F324" s="35"/>
      <c r="G324" s="14"/>
      <c r="H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3"/>
      <c r="B325" s="12" t="s">
        <v>23</v>
      </c>
      <c r="C325" s="18">
        <v>44804</v>
      </c>
      <c r="D325" s="37"/>
      <c r="E325" s="33"/>
      <c r="F325" s="35"/>
      <c r="G325" s="14"/>
      <c r="H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20"/>
      <c r="B326" s="12"/>
      <c r="C326" s="13"/>
      <c r="D326" s="37"/>
      <c r="E326" s="63"/>
      <c r="F326" s="35"/>
      <c r="G326" s="14"/>
      <c r="H326" s="1"/>
      <c r="J326" s="1"/>
      <c r="K326" s="1"/>
      <c r="L326" s="1"/>
      <c r="M326" s="1"/>
      <c r="N326" s="1"/>
      <c r="O326" s="1"/>
      <c r="P326" s="1"/>
      <c r="Q326" s="1"/>
    </row>
    <row r="327" spans="1:17" ht="15.75" thickBot="1" x14ac:dyDescent="0.3">
      <c r="A327" s="3"/>
      <c r="B327" s="12"/>
      <c r="C327" s="13"/>
      <c r="D327" s="28" t="s">
        <v>71</v>
      </c>
      <c r="E327" s="80" t="s">
        <v>106</v>
      </c>
      <c r="F327" s="28" t="s">
        <v>72</v>
      </c>
      <c r="G327" s="61" t="s">
        <v>32</v>
      </c>
      <c r="H327" s="1"/>
      <c r="J327" s="1"/>
      <c r="K327" s="1"/>
      <c r="L327" s="1"/>
      <c r="M327" s="1"/>
      <c r="N327" s="1"/>
      <c r="O327" s="1"/>
      <c r="P327" s="1"/>
      <c r="Q327" s="1"/>
    </row>
    <row r="328" spans="1:17" ht="15.75" thickBot="1" x14ac:dyDescent="0.3">
      <c r="A328" s="3"/>
      <c r="B328" s="19" t="s">
        <v>25</v>
      </c>
      <c r="C328" s="13"/>
      <c r="D328" s="40">
        <f>SUM(D294:D327)</f>
        <v>229.2371</v>
      </c>
      <c r="E328" s="81">
        <f>E316-E299</f>
        <v>1400</v>
      </c>
      <c r="F328" s="42">
        <f>SUM(G294:G327)</f>
        <v>0</v>
      </c>
      <c r="G328" s="70">
        <f>D328+F328</f>
        <v>229.2371</v>
      </c>
      <c r="H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3"/>
      <c r="B329" s="22"/>
      <c r="C329" s="23"/>
      <c r="D329" s="41"/>
      <c r="E329" s="30"/>
      <c r="F329" s="30"/>
      <c r="G329" s="24"/>
      <c r="I329" s="62"/>
      <c r="K329" s="72"/>
      <c r="M329" s="72"/>
      <c r="O329" s="1"/>
      <c r="P329" s="1"/>
      <c r="Q329" s="1"/>
    </row>
    <row r="332" spans="1:17" ht="15.75" x14ac:dyDescent="0.25">
      <c r="A332" s="3"/>
      <c r="B332" s="60" t="s">
        <v>99</v>
      </c>
      <c r="D332" s="17">
        <v>44805</v>
      </c>
      <c r="E332" s="31"/>
      <c r="F332" s="31"/>
      <c r="H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8"/>
      <c r="B333" s="7"/>
      <c r="C333" s="10" t="s">
        <v>26</v>
      </c>
      <c r="D333" s="36"/>
      <c r="E333" s="27"/>
      <c r="F333" s="27"/>
      <c r="G333" s="11"/>
      <c r="H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3"/>
      <c r="B334" s="12"/>
      <c r="C334" s="15" t="s">
        <v>0</v>
      </c>
      <c r="D334" s="38" t="s">
        <v>27</v>
      </c>
      <c r="E334" s="29" t="s">
        <v>37</v>
      </c>
      <c r="F334" s="29" t="s">
        <v>36</v>
      </c>
      <c r="G334" s="16" t="s">
        <v>49</v>
      </c>
      <c r="H334" s="1"/>
      <c r="J334" s="1"/>
      <c r="K334" s="1"/>
      <c r="L334" s="1"/>
      <c r="M334" s="1"/>
      <c r="N334" s="1"/>
      <c r="O334" s="1"/>
      <c r="P334" s="1"/>
      <c r="Q334" s="1"/>
    </row>
    <row r="335" spans="1:17" ht="15.75" x14ac:dyDescent="0.25">
      <c r="A335" s="3"/>
      <c r="B335" s="12"/>
      <c r="C335" s="17">
        <f>D332</f>
        <v>44805</v>
      </c>
      <c r="D335" s="37"/>
      <c r="E335" s="28"/>
      <c r="F335" s="28"/>
      <c r="G335" s="14"/>
      <c r="H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3"/>
      <c r="B336" s="12" t="s">
        <v>24</v>
      </c>
      <c r="C336" s="18">
        <f>D332</f>
        <v>44805</v>
      </c>
      <c r="D336" s="76"/>
      <c r="E336" s="28" t="s">
        <v>105</v>
      </c>
      <c r="F336" s="28"/>
      <c r="G336" s="74">
        <v>198</v>
      </c>
      <c r="H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3"/>
      <c r="B337" s="12" t="s">
        <v>18</v>
      </c>
      <c r="C337" s="18">
        <v>44806</v>
      </c>
      <c r="D337" s="37">
        <v>116.55</v>
      </c>
      <c r="E337" s="28">
        <v>183892</v>
      </c>
      <c r="F337" s="28">
        <f>E337-E316</f>
        <v>846</v>
      </c>
      <c r="G337" s="14" t="s">
        <v>14</v>
      </c>
      <c r="H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3"/>
      <c r="B338" s="12" t="s">
        <v>19</v>
      </c>
      <c r="C338" s="18">
        <v>44807</v>
      </c>
      <c r="D338" s="79">
        <f>ROUND(D337/E338,4)</f>
        <v>1.9279999999999999</v>
      </c>
      <c r="E338" s="32">
        <v>60.45</v>
      </c>
      <c r="F338" s="32" t="s">
        <v>51</v>
      </c>
      <c r="G338" s="14"/>
      <c r="H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3"/>
      <c r="B339" s="12" t="s">
        <v>20</v>
      </c>
      <c r="C339" s="18">
        <v>44808</v>
      </c>
      <c r="D339" s="37"/>
      <c r="E339" s="33">
        <f>ROUND(100*E338/F337,4)</f>
        <v>7.1454000000000004</v>
      </c>
      <c r="F339" s="35" t="s">
        <v>50</v>
      </c>
      <c r="G339" s="14"/>
      <c r="H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3"/>
      <c r="B340" s="12" t="s">
        <v>21</v>
      </c>
      <c r="C340" s="18">
        <v>44809</v>
      </c>
      <c r="D340" s="37"/>
      <c r="E340" s="63">
        <f>ROUND(D337/F337,4)</f>
        <v>0.13780000000000001</v>
      </c>
      <c r="F340" s="35" t="s">
        <v>14</v>
      </c>
      <c r="G340" s="14"/>
      <c r="H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3"/>
      <c r="B341" s="12" t="s">
        <v>22</v>
      </c>
      <c r="C341" s="18">
        <v>44810</v>
      </c>
      <c r="D341" s="79"/>
      <c r="E341" s="32"/>
      <c r="F341" s="32"/>
      <c r="G341" s="14"/>
      <c r="H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3"/>
      <c r="B342" s="12" t="s">
        <v>23</v>
      </c>
      <c r="C342" s="18">
        <v>44811</v>
      </c>
      <c r="D342" s="37"/>
      <c r="E342" s="33"/>
      <c r="F342" s="35"/>
      <c r="G342" s="14"/>
      <c r="H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3"/>
      <c r="B343" s="12" t="s">
        <v>24</v>
      </c>
      <c r="C343" s="18">
        <v>44812</v>
      </c>
      <c r="D343" s="37"/>
      <c r="E343" s="63"/>
      <c r="F343" s="35"/>
      <c r="G343" s="14"/>
      <c r="H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3"/>
      <c r="B344" s="12" t="s">
        <v>18</v>
      </c>
      <c r="C344" s="18">
        <v>44813</v>
      </c>
      <c r="D344" s="37">
        <v>112.46</v>
      </c>
      <c r="E344" s="28">
        <v>184877</v>
      </c>
      <c r="F344" s="28">
        <f>E344-E337</f>
        <v>985</v>
      </c>
      <c r="G344" s="14" t="s">
        <v>14</v>
      </c>
      <c r="H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3"/>
      <c r="B345" s="12" t="s">
        <v>19</v>
      </c>
      <c r="C345" s="18">
        <v>44814</v>
      </c>
      <c r="D345" s="79">
        <f>ROUND(D344/E345,4)</f>
        <v>1.899</v>
      </c>
      <c r="E345" s="32">
        <v>59.22</v>
      </c>
      <c r="F345" s="32" t="s">
        <v>51</v>
      </c>
      <c r="G345" s="14"/>
      <c r="H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3"/>
      <c r="B346" s="12" t="s">
        <v>20</v>
      </c>
      <c r="C346" s="18">
        <v>44815</v>
      </c>
      <c r="D346" s="37"/>
      <c r="E346" s="33">
        <f>ROUND(100*E345/F344,4)</f>
        <v>6.0122</v>
      </c>
      <c r="F346" s="35" t="s">
        <v>50</v>
      </c>
      <c r="G346" s="14"/>
      <c r="H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3"/>
      <c r="B347" s="12" t="s">
        <v>21</v>
      </c>
      <c r="C347" s="18">
        <v>44816</v>
      </c>
      <c r="D347" s="37"/>
      <c r="E347" s="63">
        <f>ROUND(D344/F344,4)</f>
        <v>0.1142</v>
      </c>
      <c r="F347" s="35" t="s">
        <v>14</v>
      </c>
      <c r="G347" s="14"/>
      <c r="H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3"/>
      <c r="B348" s="12" t="s">
        <v>22</v>
      </c>
      <c r="C348" s="18">
        <v>44817</v>
      </c>
      <c r="D348" s="79"/>
      <c r="E348" s="32"/>
      <c r="F348" s="32"/>
      <c r="G348" s="14"/>
      <c r="H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3"/>
      <c r="B349" s="12" t="s">
        <v>23</v>
      </c>
      <c r="C349" s="18">
        <v>44818</v>
      </c>
      <c r="D349" s="37"/>
      <c r="E349" s="33"/>
      <c r="F349" s="35"/>
      <c r="G349" s="14"/>
      <c r="H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3"/>
      <c r="B350" s="12" t="s">
        <v>24</v>
      </c>
      <c r="C350" s="18">
        <v>44819</v>
      </c>
      <c r="D350" s="37"/>
      <c r="E350" s="63"/>
      <c r="F350" s="35"/>
      <c r="G350" s="14"/>
      <c r="H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3"/>
      <c r="B351" s="12" t="s">
        <v>18</v>
      </c>
      <c r="C351" s="18">
        <v>44820</v>
      </c>
      <c r="D351" s="37"/>
      <c r="E351" s="28"/>
      <c r="F351" s="28"/>
      <c r="G351" s="14"/>
      <c r="H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3"/>
      <c r="B352" s="12" t="s">
        <v>19</v>
      </c>
      <c r="C352" s="18">
        <v>44821</v>
      </c>
      <c r="D352" s="37"/>
      <c r="E352" s="32"/>
      <c r="F352" s="32"/>
      <c r="G352" s="14"/>
      <c r="H352" s="1"/>
      <c r="J352" s="1"/>
      <c r="K352" s="1"/>
      <c r="L352" s="1"/>
      <c r="M352" s="1"/>
      <c r="N352" s="1"/>
      <c r="O352" s="1"/>
      <c r="P352" s="1"/>
      <c r="Q352" s="1"/>
    </row>
    <row r="353" spans="1:17" x14ac:dyDescent="0.25">
      <c r="A353" s="3"/>
      <c r="B353" s="12" t="s">
        <v>20</v>
      </c>
      <c r="C353" s="18">
        <v>44822</v>
      </c>
      <c r="D353" s="37"/>
      <c r="E353" s="33"/>
      <c r="F353" s="35"/>
      <c r="G353" s="14"/>
      <c r="H353" s="1"/>
      <c r="J353" s="1"/>
      <c r="K353" s="1"/>
      <c r="L353" s="1"/>
      <c r="M353" s="1"/>
      <c r="N353" s="1"/>
      <c r="O353" s="1"/>
      <c r="P353" s="1"/>
      <c r="Q353" s="1"/>
    </row>
    <row r="354" spans="1:17" x14ac:dyDescent="0.25">
      <c r="A354" s="3"/>
      <c r="B354" s="12" t="s">
        <v>21</v>
      </c>
      <c r="C354" s="18">
        <v>44823</v>
      </c>
      <c r="D354" s="37">
        <v>101.45</v>
      </c>
      <c r="E354" s="28">
        <v>185872</v>
      </c>
      <c r="F354" s="28">
        <f>E354-E344</f>
        <v>995</v>
      </c>
      <c r="G354" s="14" t="s">
        <v>14</v>
      </c>
      <c r="H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3"/>
      <c r="B355" s="12" t="s">
        <v>22</v>
      </c>
      <c r="C355" s="18">
        <v>44824</v>
      </c>
      <c r="D355" s="79">
        <f>ROUND(D354/E355,4)</f>
        <v>1.7388999999999999</v>
      </c>
      <c r="E355" s="32">
        <v>58.34</v>
      </c>
      <c r="F355" s="32" t="s">
        <v>51</v>
      </c>
      <c r="G355" s="14"/>
      <c r="H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3"/>
      <c r="B356" s="12" t="s">
        <v>23</v>
      </c>
      <c r="C356" s="18">
        <v>44825</v>
      </c>
      <c r="D356" s="37"/>
      <c r="E356" s="33">
        <f>ROUND(100*E355/F354,4)</f>
        <v>5.8632999999999997</v>
      </c>
      <c r="F356" s="35" t="s">
        <v>50</v>
      </c>
      <c r="G356" s="14"/>
      <c r="H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3"/>
      <c r="B357" s="12" t="s">
        <v>24</v>
      </c>
      <c r="C357" s="18">
        <v>44826</v>
      </c>
      <c r="D357" s="37"/>
      <c r="E357" s="63">
        <f>ROUND(D354/F354,4)</f>
        <v>0.10199999999999999</v>
      </c>
      <c r="F357" s="35" t="s">
        <v>14</v>
      </c>
      <c r="G357" s="14"/>
      <c r="H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3"/>
      <c r="B358" s="12" t="s">
        <v>18</v>
      </c>
      <c r="C358" s="18">
        <v>44827</v>
      </c>
      <c r="D358" s="79"/>
      <c r="E358" s="32"/>
      <c r="F358" s="32"/>
      <c r="G358" s="14"/>
      <c r="H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3"/>
      <c r="B359" s="12" t="s">
        <v>19</v>
      </c>
      <c r="C359" s="18">
        <v>44828</v>
      </c>
      <c r="D359" s="37"/>
      <c r="E359" s="33"/>
      <c r="F359" s="35"/>
      <c r="G359" s="14"/>
      <c r="H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3"/>
      <c r="B360" s="12" t="s">
        <v>20</v>
      </c>
      <c r="C360" s="18">
        <v>44829</v>
      </c>
      <c r="D360" s="37"/>
      <c r="E360" s="63"/>
      <c r="F360" s="35"/>
      <c r="G360" s="14"/>
      <c r="H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3"/>
      <c r="B361" s="12" t="s">
        <v>21</v>
      </c>
      <c r="C361" s="18">
        <v>44830</v>
      </c>
      <c r="D361" s="37"/>
      <c r="E361" s="33"/>
      <c r="F361" s="35"/>
      <c r="G361" s="14"/>
      <c r="H361" s="1"/>
      <c r="J361" s="1"/>
      <c r="K361" s="1"/>
      <c r="L361" s="1"/>
      <c r="M361" s="1"/>
      <c r="N361" s="1"/>
      <c r="O361" s="1"/>
      <c r="P361" s="1"/>
      <c r="Q361" s="1"/>
    </row>
    <row r="362" spans="1:17" x14ac:dyDescent="0.25">
      <c r="A362" s="3"/>
      <c r="B362" s="12" t="s">
        <v>22</v>
      </c>
      <c r="C362" s="18">
        <v>44831</v>
      </c>
      <c r="D362" s="37"/>
      <c r="E362" s="28"/>
      <c r="F362" s="28"/>
      <c r="G362" s="14"/>
      <c r="H362" s="1"/>
      <c r="J362" s="1"/>
      <c r="K362" s="1"/>
      <c r="L362" s="1"/>
      <c r="M362" s="1"/>
      <c r="N362" s="1"/>
      <c r="O362" s="1"/>
      <c r="P362" s="1"/>
      <c r="Q362" s="1"/>
    </row>
    <row r="363" spans="1:17" x14ac:dyDescent="0.25">
      <c r="A363" s="3"/>
      <c r="B363" s="12" t="s">
        <v>23</v>
      </c>
      <c r="C363" s="18">
        <v>44832</v>
      </c>
      <c r="D363" s="37"/>
      <c r="E363" s="32"/>
      <c r="F363" s="32"/>
      <c r="G363" s="14"/>
      <c r="H363" s="1"/>
      <c r="J363" s="1"/>
      <c r="K363" s="1"/>
      <c r="L363" s="1"/>
      <c r="M363" s="1"/>
      <c r="N363" s="1"/>
      <c r="O363" s="1"/>
      <c r="P363" s="1"/>
      <c r="Q363" s="1"/>
    </row>
    <row r="364" spans="1:17" x14ac:dyDescent="0.25">
      <c r="A364" s="3"/>
      <c r="B364" s="12" t="s">
        <v>24</v>
      </c>
      <c r="C364" s="18">
        <v>44833</v>
      </c>
      <c r="D364" s="37">
        <v>105.41</v>
      </c>
      <c r="E364" s="28">
        <v>186836</v>
      </c>
      <c r="F364" s="28">
        <f>E364-E354</f>
        <v>964</v>
      </c>
      <c r="G364" s="14" t="s">
        <v>14</v>
      </c>
      <c r="H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3"/>
      <c r="B365" s="12" t="s">
        <v>18</v>
      </c>
      <c r="C365" s="18">
        <v>44834</v>
      </c>
      <c r="D365" s="79">
        <f>ROUND(D364/E365,4)</f>
        <v>1.8660000000000001</v>
      </c>
      <c r="E365" s="32">
        <v>56.49</v>
      </c>
      <c r="F365" s="32" t="s">
        <v>51</v>
      </c>
      <c r="G365" s="14"/>
      <c r="H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3"/>
      <c r="B366" s="12" t="s">
        <v>19</v>
      </c>
      <c r="C366" s="18"/>
      <c r="D366" s="37"/>
      <c r="E366" s="33">
        <f>ROUND(100*E365/F364,4)</f>
        <v>5.86</v>
      </c>
      <c r="F366" s="35" t="s">
        <v>50</v>
      </c>
      <c r="G366" s="14"/>
      <c r="H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20"/>
      <c r="B367" s="12"/>
      <c r="C367" s="13"/>
      <c r="D367" s="37"/>
      <c r="E367" s="63">
        <f>ROUND(D364/F364,4)</f>
        <v>0.10929999999999999</v>
      </c>
      <c r="F367" s="35" t="s">
        <v>14</v>
      </c>
      <c r="G367" s="14"/>
      <c r="H367" s="1"/>
      <c r="J367" s="1"/>
      <c r="K367" s="1"/>
      <c r="L367" s="1"/>
      <c r="M367" s="1"/>
      <c r="N367" s="1"/>
      <c r="O367" s="1"/>
      <c r="P367" s="1"/>
      <c r="Q367" s="1"/>
    </row>
    <row r="368" spans="1:17" ht="15.75" thickBot="1" x14ac:dyDescent="0.3">
      <c r="A368" s="3"/>
      <c r="B368" s="12"/>
      <c r="C368" s="13"/>
      <c r="D368" s="28" t="s">
        <v>71</v>
      </c>
      <c r="E368" s="80" t="s">
        <v>106</v>
      </c>
      <c r="F368" s="28" t="s">
        <v>72</v>
      </c>
      <c r="G368" s="61" t="s">
        <v>32</v>
      </c>
      <c r="H368" s="1"/>
      <c r="J368" s="1"/>
      <c r="K368" s="1"/>
      <c r="L368" s="1"/>
      <c r="M368" s="1"/>
      <c r="N368" s="1"/>
      <c r="O368" s="1"/>
      <c r="P368" s="1"/>
      <c r="Q368" s="1"/>
    </row>
    <row r="369" spans="1:17" ht="15.75" thickBot="1" x14ac:dyDescent="0.3">
      <c r="A369" s="3"/>
      <c r="B369" s="19" t="s">
        <v>25</v>
      </c>
      <c r="C369" s="13"/>
      <c r="D369" s="40">
        <f>SUM(D335:D368)</f>
        <v>443.30189999999993</v>
      </c>
      <c r="E369" s="81">
        <f>E364-E337</f>
        <v>2944</v>
      </c>
      <c r="F369" s="42">
        <f>SUM(G335:G368)</f>
        <v>198</v>
      </c>
      <c r="G369" s="70">
        <f>D369+F369</f>
        <v>641.30189999999993</v>
      </c>
      <c r="H369" s="1"/>
      <c r="J369" s="1"/>
      <c r="K369" s="1"/>
      <c r="L369" s="1"/>
      <c r="M369" s="1"/>
      <c r="N369" s="1"/>
      <c r="O369" s="1"/>
      <c r="P369" s="1"/>
      <c r="Q369" s="1"/>
    </row>
    <row r="370" spans="1:17" x14ac:dyDescent="0.25">
      <c r="A370" s="3"/>
      <c r="B370" s="22"/>
      <c r="C370" s="23"/>
      <c r="D370" s="41"/>
      <c r="E370" s="30"/>
      <c r="F370" s="30"/>
      <c r="G370" s="24"/>
      <c r="I370" s="62"/>
      <c r="K370" s="72"/>
      <c r="M370" s="72"/>
      <c r="O370" s="1"/>
      <c r="P370" s="1"/>
      <c r="Q370" s="1"/>
    </row>
    <row r="373" spans="1:17" ht="15.75" x14ac:dyDescent="0.25">
      <c r="A373" s="3"/>
      <c r="B373" s="60" t="s">
        <v>99</v>
      </c>
      <c r="D373" s="17">
        <v>44835</v>
      </c>
      <c r="E373" s="31"/>
      <c r="F373" s="31"/>
      <c r="H373" s="1"/>
      <c r="J373" s="1"/>
      <c r="K373" s="1"/>
      <c r="L373" s="1"/>
      <c r="M373" s="1"/>
      <c r="N373" s="1"/>
      <c r="O373" s="1"/>
      <c r="P373" s="1"/>
      <c r="Q373" s="1"/>
    </row>
    <row r="374" spans="1:17" x14ac:dyDescent="0.25">
      <c r="A374" s="8"/>
      <c r="B374" s="7"/>
      <c r="C374" s="10" t="s">
        <v>26</v>
      </c>
      <c r="D374" s="36"/>
      <c r="E374" s="27"/>
      <c r="F374" s="27"/>
      <c r="G374" s="11"/>
      <c r="H374" s="1"/>
      <c r="J374" s="1"/>
      <c r="K374" s="1"/>
      <c r="L374" s="1"/>
      <c r="M374" s="1"/>
      <c r="N374" s="1"/>
      <c r="O374" s="1"/>
      <c r="P374" s="1"/>
      <c r="Q374" s="1"/>
    </row>
    <row r="375" spans="1:17" x14ac:dyDescent="0.25">
      <c r="A375" s="3"/>
      <c r="B375" s="12"/>
      <c r="C375" s="15" t="s">
        <v>0</v>
      </c>
      <c r="D375" s="38" t="s">
        <v>27</v>
      </c>
      <c r="E375" s="29" t="s">
        <v>37</v>
      </c>
      <c r="F375" s="29" t="s">
        <v>36</v>
      </c>
      <c r="G375" s="16" t="s">
        <v>49</v>
      </c>
      <c r="H375" s="1"/>
      <c r="J375" s="1"/>
      <c r="K375" s="1"/>
      <c r="L375" s="1"/>
      <c r="M375" s="1"/>
      <c r="N375" s="1"/>
      <c r="O375" s="1"/>
      <c r="P375" s="1"/>
      <c r="Q375" s="1"/>
    </row>
    <row r="376" spans="1:17" ht="15.75" x14ac:dyDescent="0.25">
      <c r="A376" s="3"/>
      <c r="B376" s="12"/>
      <c r="C376" s="17">
        <f>D373</f>
        <v>44835</v>
      </c>
      <c r="D376" s="37"/>
      <c r="E376" s="28"/>
      <c r="F376" s="28"/>
      <c r="G376" s="14"/>
      <c r="H376" s="1"/>
      <c r="J376" s="1"/>
      <c r="K376" s="1"/>
      <c r="L376" s="1"/>
      <c r="M376" s="1"/>
      <c r="N376" s="1"/>
      <c r="O376" s="1"/>
      <c r="P376" s="1"/>
      <c r="Q376" s="1"/>
    </row>
    <row r="377" spans="1:17" x14ac:dyDescent="0.25">
      <c r="A377" s="3"/>
      <c r="B377" s="12" t="s">
        <v>19</v>
      </c>
      <c r="C377" s="18">
        <f>D373</f>
        <v>44835</v>
      </c>
      <c r="D377" s="76"/>
      <c r="E377" s="28"/>
      <c r="F377" s="28"/>
      <c r="G377" s="74"/>
      <c r="H377" s="1"/>
      <c r="J377" s="1"/>
      <c r="K377" s="1"/>
      <c r="L377" s="1"/>
      <c r="M377" s="1"/>
      <c r="N377" s="1"/>
      <c r="O377" s="1"/>
      <c r="P377" s="1"/>
      <c r="Q377" s="1"/>
    </row>
    <row r="378" spans="1:17" x14ac:dyDescent="0.25">
      <c r="A378" s="3"/>
      <c r="B378" s="12" t="s">
        <v>20</v>
      </c>
      <c r="C378" s="18">
        <v>44836</v>
      </c>
      <c r="D378" s="37"/>
      <c r="E378" s="28"/>
      <c r="F378" s="28"/>
      <c r="G378" s="14"/>
      <c r="H378" s="1"/>
      <c r="J378" s="1"/>
      <c r="K378" s="1"/>
      <c r="L378" s="1"/>
      <c r="M378" s="1"/>
      <c r="N378" s="1"/>
      <c r="O378" s="1"/>
      <c r="P378" s="1"/>
      <c r="Q378" s="1"/>
    </row>
    <row r="379" spans="1:17" x14ac:dyDescent="0.25">
      <c r="A379" s="3"/>
      <c r="B379" s="12" t="s">
        <v>21</v>
      </c>
      <c r="C379" s="18">
        <v>44837</v>
      </c>
      <c r="D379" s="79"/>
      <c r="E379" s="32"/>
      <c r="F379" s="32"/>
      <c r="G379" s="14"/>
      <c r="H379" s="1"/>
      <c r="J379" s="1"/>
      <c r="K379" s="1"/>
      <c r="L379" s="1"/>
      <c r="M379" s="1"/>
      <c r="N379" s="1"/>
      <c r="O379" s="1"/>
      <c r="P379" s="1"/>
      <c r="Q379" s="1"/>
    </row>
    <row r="380" spans="1:17" x14ac:dyDescent="0.25">
      <c r="A380" s="3"/>
      <c r="B380" s="12" t="s">
        <v>22</v>
      </c>
      <c r="C380" s="18">
        <v>44838</v>
      </c>
      <c r="D380" s="37"/>
      <c r="E380" s="33"/>
      <c r="F380" s="35"/>
      <c r="G380" s="14"/>
      <c r="H380" s="1"/>
      <c r="J380" s="1"/>
      <c r="K380" s="1"/>
      <c r="L380" s="1"/>
      <c r="M380" s="1"/>
      <c r="N380" s="1"/>
      <c r="O380" s="1"/>
      <c r="P380" s="1"/>
      <c r="Q380" s="1"/>
    </row>
    <row r="381" spans="1:17" x14ac:dyDescent="0.25">
      <c r="A381" s="3"/>
      <c r="B381" s="12" t="s">
        <v>23</v>
      </c>
      <c r="C381" s="18">
        <v>44839</v>
      </c>
      <c r="D381" s="37"/>
      <c r="E381" s="63"/>
      <c r="F381" s="35"/>
      <c r="G381" s="14"/>
      <c r="H381" s="1"/>
      <c r="J381" s="1"/>
      <c r="K381" s="1"/>
      <c r="L381" s="1"/>
      <c r="M381" s="1"/>
      <c r="N381" s="1"/>
      <c r="O381" s="1"/>
      <c r="P381" s="1"/>
      <c r="Q381" s="1"/>
    </row>
    <row r="382" spans="1:17" x14ac:dyDescent="0.25">
      <c r="A382" s="3"/>
      <c r="B382" s="12" t="s">
        <v>24</v>
      </c>
      <c r="C382" s="18">
        <v>44840</v>
      </c>
      <c r="D382" s="79"/>
      <c r="E382" s="32"/>
      <c r="F382" s="32"/>
      <c r="G382" s="14"/>
      <c r="H382" s="1"/>
      <c r="J382" s="1"/>
      <c r="K382" s="1"/>
      <c r="L382" s="1"/>
      <c r="M382" s="1"/>
      <c r="N382" s="1"/>
      <c r="O382" s="1"/>
      <c r="P382" s="1"/>
      <c r="Q382" s="1"/>
    </row>
    <row r="383" spans="1:17" x14ac:dyDescent="0.25">
      <c r="A383" s="3"/>
      <c r="B383" s="12" t="s">
        <v>18</v>
      </c>
      <c r="C383" s="18">
        <v>44841</v>
      </c>
      <c r="D383" s="37">
        <v>44.28</v>
      </c>
      <c r="E383" s="28">
        <v>187257</v>
      </c>
      <c r="F383" s="28">
        <f>E383-E364</f>
        <v>421</v>
      </c>
      <c r="G383" s="14" t="s">
        <v>14</v>
      </c>
      <c r="H383" s="1"/>
      <c r="J383" s="1"/>
      <c r="K383" s="1"/>
      <c r="L383" s="1"/>
      <c r="M383" s="1"/>
      <c r="N383" s="1"/>
      <c r="O383" s="1"/>
      <c r="P383" s="1"/>
      <c r="Q383" s="1"/>
    </row>
    <row r="384" spans="1:17" x14ac:dyDescent="0.25">
      <c r="A384" s="3"/>
      <c r="B384" s="12" t="s">
        <v>19</v>
      </c>
      <c r="C384" s="18">
        <v>44842</v>
      </c>
      <c r="D384" s="79">
        <f>ROUND(D383/E384,4)</f>
        <v>1.9260999999999999</v>
      </c>
      <c r="E384" s="32">
        <v>22.99</v>
      </c>
      <c r="F384" s="32" t="s">
        <v>51</v>
      </c>
      <c r="G384" s="14"/>
      <c r="H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25">
      <c r="A385" s="3"/>
      <c r="B385" s="12" t="s">
        <v>20</v>
      </c>
      <c r="C385" s="18">
        <v>44843</v>
      </c>
      <c r="D385" s="37"/>
      <c r="E385" s="33">
        <f>ROUND(100*E384/F383,4)</f>
        <v>5.4607999999999999</v>
      </c>
      <c r="F385" s="35" t="s">
        <v>50</v>
      </c>
      <c r="G385" s="14"/>
      <c r="H385" s="1"/>
      <c r="J385" s="1"/>
      <c r="K385" s="1"/>
      <c r="L385" s="1"/>
      <c r="M385" s="1"/>
      <c r="N385" s="1"/>
      <c r="O385" s="1"/>
      <c r="P385" s="1"/>
      <c r="Q385" s="1"/>
    </row>
    <row r="386" spans="1:17" x14ac:dyDescent="0.25">
      <c r="A386" s="3"/>
      <c r="B386" s="12" t="s">
        <v>21</v>
      </c>
      <c r="C386" s="18">
        <v>44844</v>
      </c>
      <c r="D386" s="37"/>
      <c r="E386" s="63">
        <f>ROUND(D383/F383,4)</f>
        <v>0.1052</v>
      </c>
      <c r="F386" s="35" t="s">
        <v>14</v>
      </c>
      <c r="G386" s="14"/>
      <c r="H386" s="1"/>
      <c r="J386" s="1"/>
      <c r="K386" s="1"/>
      <c r="L386" s="1"/>
      <c r="M386" s="1"/>
      <c r="N386" s="1"/>
      <c r="O386" s="1"/>
      <c r="P386" s="1"/>
      <c r="Q386" s="1"/>
    </row>
    <row r="387" spans="1:17" x14ac:dyDescent="0.25">
      <c r="A387" s="3"/>
      <c r="B387" s="12" t="s">
        <v>22</v>
      </c>
      <c r="C387" s="18">
        <v>44845</v>
      </c>
      <c r="D387" s="37"/>
      <c r="E387" s="33"/>
      <c r="F387" s="35"/>
      <c r="G387" s="14"/>
      <c r="H387" s="1"/>
      <c r="J387" s="1"/>
      <c r="K387" s="1"/>
      <c r="L387" s="1"/>
      <c r="M387" s="1"/>
      <c r="N387" s="1"/>
      <c r="O387" s="1"/>
      <c r="P387" s="1"/>
      <c r="Q387" s="1"/>
    </row>
    <row r="388" spans="1:17" x14ac:dyDescent="0.25">
      <c r="A388" s="3"/>
      <c r="B388" s="12" t="s">
        <v>23</v>
      </c>
      <c r="C388" s="18">
        <v>44846</v>
      </c>
      <c r="D388" s="37"/>
      <c r="E388" s="63"/>
      <c r="F388" s="35"/>
      <c r="G388" s="14"/>
      <c r="H388" s="1"/>
      <c r="J388" s="1"/>
      <c r="K388" s="1"/>
      <c r="L388" s="1"/>
      <c r="M388" s="1"/>
      <c r="N388" s="1"/>
      <c r="O388" s="1"/>
      <c r="P388" s="1"/>
      <c r="Q388" s="1"/>
    </row>
    <row r="389" spans="1:17" x14ac:dyDescent="0.25">
      <c r="A389" s="3"/>
      <c r="B389" s="12" t="s">
        <v>24</v>
      </c>
      <c r="C389" s="18">
        <v>44847</v>
      </c>
      <c r="D389" s="79"/>
      <c r="E389" s="32"/>
      <c r="F389" s="32"/>
      <c r="G389" s="14"/>
      <c r="H389" s="1"/>
      <c r="J389" s="1"/>
      <c r="K389" s="1"/>
      <c r="L389" s="1"/>
      <c r="M389" s="1"/>
      <c r="N389" s="1"/>
      <c r="O389" s="1"/>
      <c r="P389" s="1"/>
      <c r="Q389" s="1"/>
    </row>
    <row r="390" spans="1:17" x14ac:dyDescent="0.25">
      <c r="A390" s="3"/>
      <c r="B390" s="12" t="s">
        <v>18</v>
      </c>
      <c r="C390" s="18">
        <v>44848</v>
      </c>
      <c r="D390" s="37">
        <v>72.650000000000006</v>
      </c>
      <c r="E390" s="28">
        <v>187853</v>
      </c>
      <c r="F390" s="28">
        <f>E390-E383</f>
        <v>596</v>
      </c>
      <c r="G390" s="14" t="s">
        <v>14</v>
      </c>
      <c r="H390" s="1"/>
      <c r="J390" s="1"/>
      <c r="K390" s="1"/>
      <c r="L390" s="1"/>
      <c r="M390" s="1"/>
      <c r="N390" s="1"/>
      <c r="O390" s="1"/>
      <c r="P390" s="1"/>
      <c r="Q390" s="1"/>
    </row>
    <row r="391" spans="1:17" x14ac:dyDescent="0.25">
      <c r="A391" s="3"/>
      <c r="B391" s="12" t="s">
        <v>19</v>
      </c>
      <c r="C391" s="18">
        <v>44849</v>
      </c>
      <c r="D391" s="79">
        <f>ROUND(D390/E391,4)</f>
        <v>2.0068999999999999</v>
      </c>
      <c r="E391" s="32">
        <v>36.200000000000003</v>
      </c>
      <c r="F391" s="32" t="s">
        <v>51</v>
      </c>
      <c r="G391" s="14"/>
      <c r="H391" s="1"/>
      <c r="J391" s="1"/>
      <c r="K391" s="1"/>
      <c r="L391" s="1"/>
      <c r="M391" s="1"/>
      <c r="N391" s="1"/>
      <c r="O391" s="1"/>
      <c r="P391" s="1"/>
      <c r="Q391" s="1"/>
    </row>
    <row r="392" spans="1:17" x14ac:dyDescent="0.25">
      <c r="A392" s="3"/>
      <c r="B392" s="12" t="s">
        <v>20</v>
      </c>
      <c r="C392" s="18">
        <v>44850</v>
      </c>
      <c r="D392" s="37"/>
      <c r="E392" s="33">
        <f>ROUND(100*E391/F390,4)</f>
        <v>6.0738000000000003</v>
      </c>
      <c r="F392" s="35" t="s">
        <v>50</v>
      </c>
      <c r="G392" s="14"/>
      <c r="H392" s="1"/>
      <c r="J392" s="1"/>
      <c r="K392" s="1"/>
      <c r="L392" s="1"/>
      <c r="M392" s="1"/>
      <c r="N392" s="1"/>
      <c r="O392" s="1"/>
      <c r="P392" s="1"/>
      <c r="Q392" s="1"/>
    </row>
    <row r="393" spans="1:17" x14ac:dyDescent="0.25">
      <c r="A393" s="3"/>
      <c r="B393" s="12" t="s">
        <v>21</v>
      </c>
      <c r="C393" s="18">
        <v>44851</v>
      </c>
      <c r="D393" s="37"/>
      <c r="E393" s="63">
        <f>ROUND(D390/F390,4)</f>
        <v>0.12189999999999999</v>
      </c>
      <c r="F393" s="35" t="s">
        <v>14</v>
      </c>
      <c r="G393" s="14"/>
      <c r="H393" s="1"/>
      <c r="J393" s="1"/>
      <c r="K393" s="1"/>
      <c r="L393" s="1"/>
      <c r="M393" s="1"/>
      <c r="N393" s="1"/>
      <c r="O393" s="1"/>
      <c r="P393" s="1"/>
      <c r="Q393" s="1"/>
    </row>
    <row r="394" spans="1:17" x14ac:dyDescent="0.25">
      <c r="A394" s="3"/>
      <c r="B394" s="12" t="s">
        <v>22</v>
      </c>
      <c r="C394" s="18">
        <v>44852</v>
      </c>
      <c r="D394" s="37"/>
      <c r="E394" s="33"/>
      <c r="F394" s="35"/>
      <c r="G394" s="14"/>
      <c r="H394" s="1"/>
      <c r="J394" s="1"/>
      <c r="K394" s="1"/>
      <c r="L394" s="1"/>
      <c r="M394" s="1"/>
      <c r="N394" s="1"/>
      <c r="O394" s="1"/>
      <c r="P394" s="1"/>
      <c r="Q394" s="1"/>
    </row>
    <row r="395" spans="1:17" x14ac:dyDescent="0.25">
      <c r="A395" s="3"/>
      <c r="B395" s="12" t="s">
        <v>23</v>
      </c>
      <c r="C395" s="18">
        <v>44853</v>
      </c>
      <c r="D395" s="37"/>
      <c r="E395" s="28"/>
      <c r="F395" s="28"/>
      <c r="G395" s="14"/>
      <c r="H395" s="1"/>
      <c r="J395" s="1"/>
      <c r="K395" s="1"/>
      <c r="L395" s="1"/>
      <c r="M395" s="1"/>
      <c r="N395" s="1"/>
      <c r="O395" s="1"/>
      <c r="P395" s="1"/>
      <c r="Q395" s="1"/>
    </row>
    <row r="396" spans="1:17" x14ac:dyDescent="0.25">
      <c r="A396" s="3"/>
      <c r="B396" s="12" t="s">
        <v>24</v>
      </c>
      <c r="C396" s="18">
        <v>44854</v>
      </c>
      <c r="D396" s="79"/>
      <c r="E396" s="32"/>
      <c r="F396" s="32"/>
      <c r="G396" s="14"/>
      <c r="H396" s="1"/>
      <c r="J396" s="1"/>
      <c r="K396" s="1"/>
      <c r="L396" s="1"/>
      <c r="M396" s="1"/>
      <c r="N396" s="1"/>
      <c r="O396" s="1"/>
      <c r="P396" s="1"/>
      <c r="Q396" s="1"/>
    </row>
    <row r="397" spans="1:17" x14ac:dyDescent="0.25">
      <c r="A397" s="3"/>
      <c r="B397" s="12" t="s">
        <v>18</v>
      </c>
      <c r="C397" s="18">
        <v>44855</v>
      </c>
      <c r="D397" s="37"/>
      <c r="E397" s="33"/>
      <c r="F397" s="35"/>
      <c r="G397" s="14"/>
      <c r="H397" s="1"/>
      <c r="J397" s="1"/>
      <c r="K397" s="1"/>
      <c r="L397" s="1"/>
      <c r="M397" s="1"/>
      <c r="N397" s="1"/>
      <c r="O397" s="1"/>
      <c r="P397" s="1"/>
      <c r="Q397" s="1"/>
    </row>
    <row r="398" spans="1:17" x14ac:dyDescent="0.25">
      <c r="A398" s="3"/>
      <c r="B398" s="12" t="s">
        <v>19</v>
      </c>
      <c r="C398" s="18">
        <v>44856</v>
      </c>
      <c r="D398" s="37"/>
      <c r="E398" s="63"/>
      <c r="F398" s="35"/>
      <c r="G398" s="14"/>
      <c r="H398" s="1"/>
      <c r="J398" s="1"/>
      <c r="K398" s="1"/>
      <c r="L398" s="1"/>
      <c r="M398" s="1"/>
      <c r="N398" s="1"/>
      <c r="O398" s="1"/>
      <c r="P398" s="1"/>
      <c r="Q398" s="1"/>
    </row>
    <row r="399" spans="1:17" x14ac:dyDescent="0.25">
      <c r="A399" s="3"/>
      <c r="B399" s="12" t="s">
        <v>20</v>
      </c>
      <c r="C399" s="18">
        <v>44857</v>
      </c>
      <c r="D399" s="79"/>
      <c r="E399" s="32"/>
      <c r="F399" s="32"/>
      <c r="G399" s="14"/>
      <c r="H399" s="1"/>
      <c r="J399" s="1"/>
      <c r="K399" s="1"/>
      <c r="L399" s="1"/>
      <c r="M399" s="1"/>
      <c r="N399" s="1"/>
      <c r="O399" s="1"/>
      <c r="P399" s="1"/>
      <c r="Q399" s="1"/>
    </row>
    <row r="400" spans="1:17" x14ac:dyDescent="0.25">
      <c r="A400" s="3"/>
      <c r="B400" s="12" t="s">
        <v>21</v>
      </c>
      <c r="C400" s="18">
        <v>44858</v>
      </c>
      <c r="D400" s="37"/>
      <c r="E400" s="33"/>
      <c r="F400" s="35"/>
      <c r="G400" s="14"/>
      <c r="H400" s="1"/>
      <c r="J400" s="1"/>
      <c r="K400" s="1"/>
      <c r="L400" s="1"/>
      <c r="M400" s="1"/>
      <c r="N400" s="1"/>
      <c r="O400" s="1"/>
      <c r="P400" s="1"/>
      <c r="Q400" s="1"/>
    </row>
    <row r="401" spans="1:17" x14ac:dyDescent="0.25">
      <c r="A401" s="3"/>
      <c r="B401" s="12" t="s">
        <v>22</v>
      </c>
      <c r="C401" s="18">
        <v>44859</v>
      </c>
      <c r="D401" s="37"/>
      <c r="E401" s="63"/>
      <c r="F401" s="35"/>
      <c r="G401" s="14"/>
      <c r="H401" s="1"/>
      <c r="J401" s="1"/>
      <c r="K401" s="1"/>
      <c r="L401" s="1"/>
      <c r="M401" s="1"/>
      <c r="N401" s="1"/>
      <c r="O401" s="1"/>
      <c r="P401" s="1"/>
      <c r="Q401" s="1"/>
    </row>
    <row r="402" spans="1:17" x14ac:dyDescent="0.25">
      <c r="A402" s="3"/>
      <c r="B402" s="12" t="s">
        <v>23</v>
      </c>
      <c r="C402" s="18">
        <v>44860</v>
      </c>
      <c r="D402" s="37"/>
      <c r="E402" s="33"/>
      <c r="F402" s="35"/>
      <c r="G402" s="14"/>
      <c r="H402" s="1"/>
      <c r="J402" s="1"/>
      <c r="K402" s="1"/>
      <c r="L402" s="1"/>
      <c r="M402" s="1"/>
      <c r="N402" s="1"/>
      <c r="O402" s="1"/>
      <c r="P402" s="1"/>
      <c r="Q402" s="1"/>
    </row>
    <row r="403" spans="1:17" x14ac:dyDescent="0.25">
      <c r="A403" s="3"/>
      <c r="B403" s="12" t="s">
        <v>24</v>
      </c>
      <c r="C403" s="18">
        <v>44861</v>
      </c>
      <c r="D403" s="37"/>
      <c r="E403" s="28"/>
      <c r="F403" s="28"/>
      <c r="G403" s="14"/>
      <c r="H403" s="1"/>
      <c r="J403" s="1"/>
      <c r="K403" s="1"/>
      <c r="L403" s="1"/>
      <c r="M403" s="1"/>
      <c r="N403" s="1"/>
      <c r="O403" s="1"/>
      <c r="P403" s="1"/>
      <c r="Q403" s="1"/>
    </row>
    <row r="404" spans="1:17" x14ac:dyDescent="0.25">
      <c r="A404" s="3"/>
      <c r="B404" s="12" t="s">
        <v>18</v>
      </c>
      <c r="C404" s="18">
        <v>44862</v>
      </c>
      <c r="D404" s="37">
        <v>89.39</v>
      </c>
      <c r="E404" s="28">
        <v>188574</v>
      </c>
      <c r="F404" s="28">
        <f>E404-E390</f>
        <v>721</v>
      </c>
      <c r="G404" s="14" t="s">
        <v>14</v>
      </c>
      <c r="H404" s="1"/>
      <c r="J404" s="1"/>
      <c r="K404" s="1"/>
      <c r="L404" s="1"/>
      <c r="M404" s="1"/>
      <c r="N404" s="1"/>
      <c r="O404" s="1"/>
      <c r="P404" s="1"/>
      <c r="Q404" s="1"/>
    </row>
    <row r="405" spans="1:17" x14ac:dyDescent="0.25">
      <c r="A405" s="3"/>
      <c r="B405" s="12" t="s">
        <v>19</v>
      </c>
      <c r="C405" s="18">
        <v>44863</v>
      </c>
      <c r="D405" s="79">
        <f>ROUND(D404/E405,4)</f>
        <v>1.998</v>
      </c>
      <c r="E405" s="32">
        <v>44.74</v>
      </c>
      <c r="F405" s="32" t="s">
        <v>51</v>
      </c>
      <c r="G405" s="14"/>
      <c r="H405" s="1"/>
      <c r="J405" s="1"/>
      <c r="K405" s="1"/>
      <c r="L405" s="1"/>
      <c r="M405" s="1"/>
      <c r="N405" s="1"/>
      <c r="O405" s="1"/>
      <c r="P405" s="1"/>
      <c r="Q405" s="1"/>
    </row>
    <row r="406" spans="1:17" x14ac:dyDescent="0.25">
      <c r="A406" s="3"/>
      <c r="B406" s="12" t="s">
        <v>20</v>
      </c>
      <c r="C406" s="18">
        <v>44864</v>
      </c>
      <c r="D406" s="37"/>
      <c r="E406" s="33">
        <f>ROUND(100*E405/F404,4)</f>
        <v>6.2053000000000003</v>
      </c>
      <c r="F406" s="35" t="s">
        <v>50</v>
      </c>
      <c r="G406" s="14"/>
      <c r="H406" s="1"/>
      <c r="J406" s="1"/>
      <c r="K406" s="1"/>
      <c r="L406" s="1"/>
      <c r="M406" s="1"/>
      <c r="N406" s="1"/>
      <c r="O406" s="1"/>
      <c r="P406" s="1"/>
      <c r="Q406" s="1"/>
    </row>
    <row r="407" spans="1:17" x14ac:dyDescent="0.25">
      <c r="A407" s="3"/>
      <c r="B407" s="12" t="s">
        <v>21</v>
      </c>
      <c r="C407" s="18">
        <v>44865</v>
      </c>
      <c r="D407" s="37"/>
      <c r="E407" s="63">
        <f>ROUND(D404/F404,4)</f>
        <v>0.124</v>
      </c>
      <c r="F407" s="35" t="s">
        <v>14</v>
      </c>
      <c r="G407" s="14"/>
      <c r="H407" s="1"/>
      <c r="J407" s="1"/>
      <c r="K407" s="1"/>
      <c r="L407" s="1"/>
      <c r="M407" s="1"/>
      <c r="N407" s="1"/>
      <c r="O407" s="1"/>
      <c r="P407" s="1"/>
      <c r="Q407" s="1"/>
    </row>
    <row r="408" spans="1:17" x14ac:dyDescent="0.25">
      <c r="A408" s="20"/>
      <c r="B408" s="12"/>
      <c r="C408" s="13"/>
      <c r="D408" s="37"/>
      <c r="E408" s="63"/>
      <c r="F408" s="35"/>
      <c r="G408" s="14"/>
      <c r="H408" s="1"/>
      <c r="J408" s="1"/>
      <c r="K408" s="1"/>
      <c r="L408" s="1"/>
      <c r="M408" s="1"/>
      <c r="N408" s="1"/>
      <c r="O408" s="1"/>
      <c r="P408" s="1"/>
      <c r="Q408" s="1"/>
    </row>
    <row r="409" spans="1:17" ht="15.75" thickBot="1" x14ac:dyDescent="0.3">
      <c r="A409" s="3"/>
      <c r="B409" s="12"/>
      <c r="C409" s="13"/>
      <c r="D409" s="28" t="s">
        <v>71</v>
      </c>
      <c r="E409" s="80" t="s">
        <v>106</v>
      </c>
      <c r="F409" s="28" t="s">
        <v>72</v>
      </c>
      <c r="G409" s="61" t="s">
        <v>32</v>
      </c>
      <c r="H409" s="1"/>
      <c r="J409" s="1"/>
      <c r="K409" s="1"/>
      <c r="L409" s="1"/>
      <c r="M409" s="1"/>
      <c r="N409" s="1"/>
      <c r="O409" s="1"/>
      <c r="P409" s="1"/>
      <c r="Q409" s="1"/>
    </row>
    <row r="410" spans="1:17" ht="15.75" thickBot="1" x14ac:dyDescent="0.3">
      <c r="A410" s="3"/>
      <c r="B410" s="19" t="s">
        <v>25</v>
      </c>
      <c r="C410" s="13"/>
      <c r="D410" s="40">
        <f>SUM(D376:D409)</f>
        <v>212.25099999999998</v>
      </c>
      <c r="E410" s="81">
        <f>E405-E378</f>
        <v>44.74</v>
      </c>
      <c r="F410" s="42">
        <f>SUM(G376:G409)</f>
        <v>0</v>
      </c>
      <c r="G410" s="70">
        <f>D410+F410</f>
        <v>212.25099999999998</v>
      </c>
      <c r="H410" s="1"/>
      <c r="J410" s="1"/>
      <c r="K410" s="1"/>
      <c r="L410" s="1"/>
      <c r="M410" s="1"/>
      <c r="N410" s="1"/>
      <c r="O410" s="1"/>
      <c r="P410" s="1"/>
      <c r="Q410" s="1"/>
    </row>
    <row r="411" spans="1:17" x14ac:dyDescent="0.25">
      <c r="A411" s="3"/>
      <c r="B411" s="22"/>
      <c r="C411" s="23"/>
      <c r="D411" s="41"/>
      <c r="E411" s="30"/>
      <c r="F411" s="30"/>
      <c r="G411" s="24"/>
      <c r="I411" s="62"/>
      <c r="K411" s="72"/>
      <c r="M411" s="72"/>
      <c r="O411" s="1"/>
      <c r="P411" s="1"/>
      <c r="Q411" s="1"/>
    </row>
    <row r="414" spans="1:17" ht="15.75" x14ac:dyDescent="0.25">
      <c r="A414" s="3"/>
      <c r="B414" s="60" t="s">
        <v>99</v>
      </c>
      <c r="D414" s="17">
        <v>44866</v>
      </c>
      <c r="E414" s="31"/>
      <c r="F414" s="31"/>
      <c r="H414" s="1"/>
      <c r="J414" s="1"/>
      <c r="K414" s="1"/>
      <c r="L414" s="1"/>
      <c r="M414" s="1"/>
      <c r="N414" s="1"/>
      <c r="O414" s="1"/>
      <c r="P414" s="1"/>
      <c r="Q414" s="1"/>
    </row>
    <row r="415" spans="1:17" x14ac:dyDescent="0.25">
      <c r="A415" s="8"/>
      <c r="B415" s="7"/>
      <c r="C415" s="10" t="s">
        <v>26</v>
      </c>
      <c r="D415" s="36"/>
      <c r="E415" s="27"/>
      <c r="F415" s="27"/>
      <c r="G415" s="11"/>
      <c r="H415" s="1"/>
      <c r="J415" s="1"/>
      <c r="K415" s="1"/>
      <c r="L415" s="1"/>
      <c r="M415" s="1"/>
      <c r="N415" s="1"/>
      <c r="O415" s="1"/>
      <c r="P415" s="1"/>
      <c r="Q415" s="1"/>
    </row>
    <row r="416" spans="1:17" x14ac:dyDescent="0.25">
      <c r="A416" s="3"/>
      <c r="B416" s="12"/>
      <c r="C416" s="15" t="s">
        <v>0</v>
      </c>
      <c r="D416" s="38" t="s">
        <v>27</v>
      </c>
      <c r="E416" s="29" t="s">
        <v>37</v>
      </c>
      <c r="F416" s="29" t="s">
        <v>36</v>
      </c>
      <c r="G416" s="16" t="s">
        <v>49</v>
      </c>
      <c r="H416" s="1"/>
      <c r="J416" s="1"/>
      <c r="K416" s="1"/>
      <c r="L416" s="1"/>
      <c r="M416" s="1"/>
      <c r="N416" s="1"/>
      <c r="O416" s="1"/>
      <c r="P416" s="1"/>
      <c r="Q416" s="1"/>
    </row>
    <row r="417" spans="1:17" ht="15.75" x14ac:dyDescent="0.25">
      <c r="A417" s="3"/>
      <c r="B417" s="12"/>
      <c r="C417" s="17">
        <f>D414</f>
        <v>44866</v>
      </c>
      <c r="D417" s="37"/>
      <c r="E417" s="28"/>
      <c r="F417" s="28"/>
      <c r="G417" s="14"/>
      <c r="H417" s="1"/>
      <c r="J417" s="1"/>
      <c r="K417" s="1"/>
      <c r="L417" s="1"/>
      <c r="M417" s="1"/>
      <c r="N417" s="1"/>
      <c r="O417" s="1"/>
      <c r="P417" s="1"/>
      <c r="Q417" s="1"/>
    </row>
    <row r="418" spans="1:17" x14ac:dyDescent="0.25">
      <c r="A418" s="3"/>
      <c r="B418" s="12" t="s">
        <v>22</v>
      </c>
      <c r="C418" s="18">
        <f>D414</f>
        <v>44866</v>
      </c>
      <c r="D418" s="37">
        <v>64.790000000000006</v>
      </c>
      <c r="E418" s="28">
        <v>189139</v>
      </c>
      <c r="F418" s="28">
        <f>E418-E404</f>
        <v>565</v>
      </c>
      <c r="G418" s="14" t="s">
        <v>14</v>
      </c>
      <c r="H418" s="1"/>
      <c r="J418" s="1"/>
      <c r="K418" s="1"/>
      <c r="L418" s="1"/>
      <c r="M418" s="1"/>
      <c r="N418" s="1"/>
      <c r="O418" s="1"/>
      <c r="P418" s="1"/>
      <c r="Q418" s="1"/>
    </row>
    <row r="419" spans="1:17" x14ac:dyDescent="0.25">
      <c r="A419" s="3"/>
      <c r="B419" s="12" t="s">
        <v>23</v>
      </c>
      <c r="C419" s="18">
        <v>44867</v>
      </c>
      <c r="D419" s="79">
        <f>ROUND(D418/E419,4)</f>
        <v>2.0291000000000001</v>
      </c>
      <c r="E419" s="32">
        <v>31.93</v>
      </c>
      <c r="F419" s="32" t="s">
        <v>51</v>
      </c>
      <c r="G419" s="14"/>
      <c r="H419" s="1"/>
      <c r="J419" s="1"/>
      <c r="K419" s="1"/>
      <c r="L419" s="1"/>
      <c r="M419" s="1"/>
      <c r="N419" s="1"/>
      <c r="O419" s="1"/>
      <c r="P419" s="1"/>
      <c r="Q419" s="1"/>
    </row>
    <row r="420" spans="1:17" x14ac:dyDescent="0.25">
      <c r="A420" s="3"/>
      <c r="B420" s="12" t="s">
        <v>24</v>
      </c>
      <c r="C420" s="18">
        <v>44868</v>
      </c>
      <c r="D420" s="37"/>
      <c r="E420" s="33">
        <f>ROUND(100*E419/F418,4)</f>
        <v>5.6513</v>
      </c>
      <c r="F420" s="35" t="s">
        <v>50</v>
      </c>
      <c r="G420" s="14"/>
      <c r="H420" s="1"/>
      <c r="J420" s="1"/>
      <c r="K420" s="1"/>
      <c r="L420" s="1"/>
      <c r="M420" s="1"/>
      <c r="N420" s="1"/>
      <c r="O420" s="1"/>
      <c r="P420" s="1"/>
      <c r="Q420" s="1"/>
    </row>
    <row r="421" spans="1:17" x14ac:dyDescent="0.25">
      <c r="A421" s="3"/>
      <c r="B421" s="12" t="s">
        <v>18</v>
      </c>
      <c r="C421" s="18">
        <v>44869</v>
      </c>
      <c r="D421" s="37"/>
      <c r="E421" s="63">
        <f>ROUND(D418/F418,4)</f>
        <v>0.1147</v>
      </c>
      <c r="F421" s="35" t="s">
        <v>14</v>
      </c>
      <c r="G421" s="14"/>
      <c r="H421" s="1"/>
      <c r="J421" s="1"/>
      <c r="K421" s="1"/>
      <c r="L421" s="1"/>
      <c r="M421" s="1"/>
      <c r="N421" s="1"/>
      <c r="O421" s="1"/>
      <c r="P421" s="1"/>
      <c r="Q421" s="1"/>
    </row>
    <row r="422" spans="1:17" x14ac:dyDescent="0.25">
      <c r="A422" s="3"/>
      <c r="B422" s="12" t="s">
        <v>19</v>
      </c>
      <c r="C422" s="18">
        <v>44870</v>
      </c>
      <c r="D422" s="37"/>
      <c r="E422" s="63"/>
      <c r="F422" s="35"/>
      <c r="G422" s="14"/>
      <c r="H422" s="1"/>
      <c r="J422" s="1"/>
      <c r="K422" s="1"/>
      <c r="L422" s="1"/>
      <c r="M422" s="1"/>
      <c r="N422" s="1"/>
      <c r="O422" s="1"/>
      <c r="P422" s="1"/>
      <c r="Q422" s="1"/>
    </row>
    <row r="423" spans="1:17" x14ac:dyDescent="0.25">
      <c r="A423" s="3"/>
      <c r="B423" s="12" t="s">
        <v>20</v>
      </c>
      <c r="C423" s="18">
        <v>44871</v>
      </c>
      <c r="D423" s="79"/>
      <c r="E423" s="32"/>
      <c r="F423" s="32"/>
      <c r="G423" s="14"/>
      <c r="H423" s="1"/>
      <c r="J423" s="1"/>
      <c r="K423" s="1"/>
      <c r="L423" s="1"/>
      <c r="M423" s="1"/>
      <c r="N423" s="1"/>
      <c r="O423" s="1"/>
      <c r="P423" s="1"/>
      <c r="Q423" s="1"/>
    </row>
    <row r="424" spans="1:17" x14ac:dyDescent="0.25">
      <c r="A424" s="3"/>
      <c r="B424" s="12" t="s">
        <v>21</v>
      </c>
      <c r="C424" s="18">
        <v>44872</v>
      </c>
      <c r="D424" s="37"/>
      <c r="E424" s="28"/>
      <c r="F424" s="28"/>
      <c r="G424" s="14"/>
      <c r="H424" s="1"/>
      <c r="J424" s="1"/>
      <c r="K424" s="1"/>
      <c r="L424" s="1"/>
      <c r="M424" s="1"/>
      <c r="N424" s="1"/>
      <c r="O424" s="1"/>
      <c r="P424" s="1"/>
      <c r="Q424" s="1"/>
    </row>
    <row r="425" spans="1:17" x14ac:dyDescent="0.25">
      <c r="A425" s="3"/>
      <c r="B425" s="12" t="s">
        <v>22</v>
      </c>
      <c r="C425" s="18">
        <v>44873</v>
      </c>
      <c r="D425" s="79"/>
      <c r="E425" s="32"/>
      <c r="F425" s="32"/>
      <c r="G425" s="14"/>
      <c r="H425" s="1"/>
      <c r="J425" s="1"/>
      <c r="K425" s="1"/>
      <c r="L425" s="1"/>
      <c r="M425" s="1"/>
      <c r="N425" s="1"/>
      <c r="O425" s="1"/>
      <c r="P425" s="1"/>
      <c r="Q425" s="1"/>
    </row>
    <row r="426" spans="1:17" x14ac:dyDescent="0.25">
      <c r="A426" s="3"/>
      <c r="B426" s="12" t="s">
        <v>23</v>
      </c>
      <c r="C426" s="18">
        <v>44874</v>
      </c>
      <c r="D426" s="37"/>
      <c r="E426" s="33"/>
      <c r="F426" s="35"/>
      <c r="G426" s="14"/>
      <c r="H426" s="1"/>
      <c r="J426" s="1"/>
      <c r="K426" s="1"/>
      <c r="L426" s="1"/>
      <c r="M426" s="1"/>
      <c r="N426" s="1"/>
      <c r="O426" s="1"/>
      <c r="P426" s="1"/>
      <c r="Q426" s="1"/>
    </row>
    <row r="427" spans="1:17" x14ac:dyDescent="0.25">
      <c r="A427" s="3"/>
      <c r="B427" s="12" t="s">
        <v>24</v>
      </c>
      <c r="C427" s="18">
        <v>44875</v>
      </c>
      <c r="D427" s="37"/>
      <c r="E427" s="63"/>
      <c r="F427" s="35"/>
      <c r="G427" s="14"/>
      <c r="H427" s="1"/>
      <c r="J427" s="1"/>
      <c r="K427" s="1"/>
      <c r="L427" s="1"/>
      <c r="M427" s="1"/>
      <c r="N427" s="1"/>
      <c r="O427" s="1"/>
      <c r="P427" s="1"/>
      <c r="Q427" s="1"/>
    </row>
    <row r="428" spans="1:17" x14ac:dyDescent="0.25">
      <c r="A428" s="3"/>
      <c r="B428" s="12" t="s">
        <v>18</v>
      </c>
      <c r="C428" s="18">
        <v>44876</v>
      </c>
      <c r="D428" s="37"/>
      <c r="E428" s="33"/>
      <c r="F428" s="35"/>
      <c r="G428" s="14"/>
      <c r="H428" s="1"/>
      <c r="J428" s="1"/>
      <c r="K428" s="1"/>
      <c r="L428" s="1"/>
      <c r="M428" s="1"/>
      <c r="N428" s="1"/>
      <c r="O428" s="1"/>
      <c r="P428" s="1"/>
      <c r="Q428" s="1"/>
    </row>
    <row r="429" spans="1:17" x14ac:dyDescent="0.25">
      <c r="A429" s="3"/>
      <c r="B429" s="12" t="s">
        <v>19</v>
      </c>
      <c r="C429" s="18">
        <v>44877</v>
      </c>
      <c r="D429" s="37"/>
      <c r="E429" s="63"/>
      <c r="F429" s="35"/>
      <c r="G429" s="14"/>
      <c r="H429" s="1"/>
      <c r="J429" s="1"/>
      <c r="K429" s="1"/>
      <c r="L429" s="1"/>
      <c r="M429" s="1"/>
      <c r="N429" s="1"/>
      <c r="O429" s="1"/>
      <c r="P429" s="1"/>
      <c r="Q429" s="1"/>
    </row>
    <row r="430" spans="1:17" x14ac:dyDescent="0.25">
      <c r="A430" s="3"/>
      <c r="B430" s="12" t="s">
        <v>20</v>
      </c>
      <c r="C430" s="18">
        <v>44878</v>
      </c>
      <c r="D430" s="79"/>
      <c r="E430" s="32"/>
      <c r="F430" s="32"/>
      <c r="G430" s="14"/>
      <c r="H430" s="1"/>
      <c r="J430" s="1"/>
      <c r="K430" s="1"/>
      <c r="L430" s="1"/>
      <c r="M430" s="1"/>
      <c r="N430" s="1"/>
      <c r="O430" s="1"/>
      <c r="P430" s="1"/>
      <c r="Q430" s="1"/>
    </row>
    <row r="431" spans="1:17" x14ac:dyDescent="0.25">
      <c r="A431" s="3"/>
      <c r="B431" s="12" t="s">
        <v>21</v>
      </c>
      <c r="C431" s="18">
        <v>44879</v>
      </c>
      <c r="D431" s="37"/>
      <c r="E431" s="28"/>
      <c r="F431" s="28"/>
      <c r="G431" s="14"/>
      <c r="H431" s="1"/>
      <c r="J431" s="1"/>
      <c r="K431" s="1"/>
      <c r="L431" s="1"/>
      <c r="M431" s="1"/>
      <c r="N431" s="1"/>
      <c r="O431" s="1"/>
      <c r="P431" s="1"/>
      <c r="Q431" s="1"/>
    </row>
    <row r="432" spans="1:17" x14ac:dyDescent="0.25">
      <c r="A432" s="3"/>
      <c r="B432" s="12" t="s">
        <v>22</v>
      </c>
      <c r="C432" s="18">
        <v>44880</v>
      </c>
      <c r="D432" s="79"/>
      <c r="E432" s="32"/>
      <c r="F432" s="32"/>
      <c r="G432" s="14"/>
      <c r="H432" s="1"/>
      <c r="J432" s="1"/>
      <c r="K432" s="1"/>
      <c r="L432" s="1"/>
      <c r="M432" s="1"/>
      <c r="N432" s="1"/>
      <c r="O432" s="1"/>
      <c r="P432" s="1"/>
      <c r="Q432" s="1"/>
    </row>
    <row r="433" spans="1:17" x14ac:dyDescent="0.25">
      <c r="A433" s="3"/>
      <c r="B433" s="12" t="s">
        <v>23</v>
      </c>
      <c r="C433" s="18">
        <v>44881</v>
      </c>
      <c r="D433" s="37"/>
      <c r="E433" s="33"/>
      <c r="F433" s="35"/>
      <c r="G433" s="14"/>
      <c r="H433" s="1"/>
      <c r="J433" s="1"/>
      <c r="K433" s="1"/>
      <c r="L433" s="1"/>
      <c r="M433" s="1"/>
      <c r="N433" s="1"/>
      <c r="O433" s="1"/>
      <c r="P433" s="1"/>
      <c r="Q433" s="1"/>
    </row>
    <row r="434" spans="1:17" x14ac:dyDescent="0.25">
      <c r="A434" s="3"/>
      <c r="B434" s="12" t="s">
        <v>24</v>
      </c>
      <c r="C434" s="18">
        <v>44882</v>
      </c>
      <c r="D434" s="37"/>
      <c r="E434" s="63"/>
      <c r="F434" s="35"/>
      <c r="G434" s="14"/>
      <c r="H434" s="1"/>
      <c r="J434" s="1"/>
      <c r="K434" s="1"/>
      <c r="L434" s="1"/>
      <c r="M434" s="1"/>
      <c r="N434" s="1"/>
      <c r="O434" s="1"/>
      <c r="P434" s="1"/>
      <c r="Q434" s="1"/>
    </row>
    <row r="435" spans="1:17" x14ac:dyDescent="0.25">
      <c r="A435" s="3"/>
      <c r="B435" s="12" t="s">
        <v>18</v>
      </c>
      <c r="C435" s="18">
        <v>44883</v>
      </c>
      <c r="D435" s="37">
        <v>106.72</v>
      </c>
      <c r="E435" s="28">
        <v>190162</v>
      </c>
      <c r="F435" s="28">
        <f>E435-E418</f>
        <v>1023</v>
      </c>
      <c r="G435" s="14" t="s">
        <v>14</v>
      </c>
      <c r="H435" s="1"/>
      <c r="J435" s="1"/>
      <c r="K435" s="1"/>
      <c r="L435" s="1"/>
      <c r="M435" s="1"/>
      <c r="N435" s="1"/>
      <c r="O435" s="1"/>
      <c r="P435" s="1"/>
      <c r="Q435" s="1"/>
    </row>
    <row r="436" spans="1:17" x14ac:dyDescent="0.25">
      <c r="A436" s="3"/>
      <c r="B436" s="12" t="s">
        <v>19</v>
      </c>
      <c r="C436" s="18">
        <v>44884</v>
      </c>
      <c r="D436" s="79">
        <f>ROUND(D435/E436,4)</f>
        <v>1.764</v>
      </c>
      <c r="E436" s="32">
        <v>60.5</v>
      </c>
      <c r="F436" s="32" t="s">
        <v>51</v>
      </c>
      <c r="G436" s="14"/>
      <c r="H436" s="1"/>
      <c r="J436" s="1"/>
      <c r="K436" s="1"/>
      <c r="L436" s="1"/>
      <c r="M436" s="1"/>
      <c r="N436" s="1"/>
      <c r="O436" s="1"/>
      <c r="P436" s="1"/>
      <c r="Q436" s="1"/>
    </row>
    <row r="437" spans="1:17" x14ac:dyDescent="0.25">
      <c r="A437" s="3"/>
      <c r="B437" s="12" t="s">
        <v>20</v>
      </c>
      <c r="C437" s="18">
        <v>44885</v>
      </c>
      <c r="D437" s="37"/>
      <c r="E437" s="33">
        <f>ROUND(100*E436/F435,4)</f>
        <v>5.9139999999999997</v>
      </c>
      <c r="F437" s="35" t="s">
        <v>50</v>
      </c>
      <c r="G437" s="14"/>
      <c r="H437" s="1"/>
      <c r="J437" s="1"/>
      <c r="K437" s="1"/>
      <c r="L437" s="1"/>
      <c r="M437" s="1"/>
      <c r="N437" s="1"/>
      <c r="O437" s="1"/>
      <c r="P437" s="1"/>
      <c r="Q437" s="1"/>
    </row>
    <row r="438" spans="1:17" x14ac:dyDescent="0.25">
      <c r="A438" s="3"/>
      <c r="B438" s="12" t="s">
        <v>21</v>
      </c>
      <c r="C438" s="18">
        <v>44886</v>
      </c>
      <c r="D438" s="37"/>
      <c r="E438" s="63">
        <f>ROUND(D435/F435,4)</f>
        <v>0.1043</v>
      </c>
      <c r="F438" s="35" t="s">
        <v>14</v>
      </c>
      <c r="G438" s="14"/>
      <c r="H438" s="1"/>
      <c r="J438" s="1"/>
      <c r="K438" s="1"/>
      <c r="L438" s="1"/>
      <c r="M438" s="1"/>
      <c r="N438" s="1"/>
      <c r="O438" s="1"/>
      <c r="P438" s="1"/>
      <c r="Q438" s="1"/>
    </row>
    <row r="439" spans="1:17" x14ac:dyDescent="0.25">
      <c r="A439" s="3"/>
      <c r="B439" s="12" t="s">
        <v>22</v>
      </c>
      <c r="C439" s="18">
        <v>44887</v>
      </c>
      <c r="D439" s="37"/>
      <c r="E439" s="63"/>
      <c r="F439" s="35"/>
      <c r="G439" s="14"/>
      <c r="H439" s="1"/>
      <c r="J439" s="1"/>
      <c r="K439" s="1"/>
      <c r="L439" s="1"/>
      <c r="M439" s="1"/>
      <c r="N439" s="1"/>
      <c r="O439" s="1"/>
      <c r="P439" s="1"/>
      <c r="Q439" s="1"/>
    </row>
    <row r="440" spans="1:17" x14ac:dyDescent="0.25">
      <c r="A440" s="3"/>
      <c r="B440" s="12" t="s">
        <v>23</v>
      </c>
      <c r="C440" s="18">
        <v>44888</v>
      </c>
      <c r="D440" s="79"/>
      <c r="E440" s="32"/>
      <c r="F440" s="32"/>
      <c r="G440" s="14"/>
      <c r="H440" s="1"/>
      <c r="J440" s="1"/>
      <c r="K440" s="1"/>
      <c r="L440" s="1"/>
      <c r="M440" s="1"/>
      <c r="N440" s="1"/>
      <c r="O440" s="1"/>
      <c r="P440" s="1"/>
      <c r="Q440" s="1"/>
    </row>
    <row r="441" spans="1:17" x14ac:dyDescent="0.25">
      <c r="A441" s="3"/>
      <c r="B441" s="12" t="s">
        <v>24</v>
      </c>
      <c r="C441" s="18">
        <v>44889</v>
      </c>
      <c r="D441" s="37"/>
      <c r="E441" s="33"/>
      <c r="F441" s="35"/>
      <c r="G441" s="14"/>
      <c r="H441" s="1"/>
      <c r="J441" s="1"/>
      <c r="K441" s="1"/>
      <c r="L441" s="1"/>
      <c r="M441" s="1"/>
      <c r="N441" s="1"/>
      <c r="O441" s="1"/>
      <c r="P441" s="1"/>
      <c r="Q441" s="1"/>
    </row>
    <row r="442" spans="1:17" x14ac:dyDescent="0.25">
      <c r="A442" s="3"/>
      <c r="B442" s="12" t="s">
        <v>18</v>
      </c>
      <c r="C442" s="18">
        <v>44890</v>
      </c>
      <c r="D442" s="37"/>
      <c r="E442" s="63"/>
      <c r="F442" s="35"/>
      <c r="G442" s="14"/>
      <c r="H442" s="1"/>
      <c r="J442" s="1"/>
      <c r="K442" s="1"/>
      <c r="L442" s="1"/>
      <c r="M442" s="1"/>
      <c r="N442" s="1"/>
      <c r="O442" s="1"/>
      <c r="P442" s="1"/>
      <c r="Q442" s="1"/>
    </row>
    <row r="443" spans="1:17" x14ac:dyDescent="0.25">
      <c r="A443" s="3"/>
      <c r="B443" s="12" t="s">
        <v>19</v>
      </c>
      <c r="C443" s="18">
        <v>44891</v>
      </c>
      <c r="D443" s="37"/>
      <c r="E443" s="33"/>
      <c r="F443" s="35"/>
      <c r="G443" s="14"/>
      <c r="H443" s="1"/>
      <c r="J443" s="1"/>
      <c r="K443" s="1"/>
      <c r="L443" s="1"/>
      <c r="M443" s="1"/>
      <c r="N443" s="1"/>
      <c r="O443" s="1"/>
      <c r="P443" s="1"/>
      <c r="Q443" s="1"/>
    </row>
    <row r="444" spans="1:17" x14ac:dyDescent="0.25">
      <c r="A444" s="3"/>
      <c r="B444" s="12" t="s">
        <v>20</v>
      </c>
      <c r="C444" s="18">
        <v>44892</v>
      </c>
      <c r="D444" s="37"/>
      <c r="E444" s="28"/>
      <c r="F444" s="28"/>
      <c r="G444" s="14"/>
      <c r="H444" s="1"/>
      <c r="J444" s="1"/>
      <c r="K444" s="1"/>
      <c r="L444" s="1"/>
      <c r="M444" s="1"/>
      <c r="N444" s="1"/>
      <c r="O444" s="1"/>
      <c r="P444" s="1"/>
      <c r="Q444" s="1"/>
    </row>
    <row r="445" spans="1:17" x14ac:dyDescent="0.25">
      <c r="A445" s="3"/>
      <c r="B445" s="12" t="s">
        <v>21</v>
      </c>
      <c r="C445" s="18">
        <v>44893</v>
      </c>
      <c r="D445" s="37"/>
      <c r="E445" s="28"/>
      <c r="F445" s="28"/>
      <c r="G445" s="14"/>
      <c r="H445" s="1"/>
      <c r="J445" s="1"/>
      <c r="K445" s="1"/>
      <c r="L445" s="1"/>
      <c r="M445" s="1"/>
      <c r="N445" s="1"/>
      <c r="O445" s="1"/>
      <c r="P445" s="1"/>
      <c r="Q445" s="1"/>
    </row>
    <row r="446" spans="1:17" x14ac:dyDescent="0.25">
      <c r="A446" s="3"/>
      <c r="B446" s="12" t="s">
        <v>22</v>
      </c>
      <c r="C446" s="18">
        <v>44894</v>
      </c>
      <c r="D446" s="79"/>
      <c r="E446" s="32"/>
      <c r="F446" s="32"/>
      <c r="G446" s="14"/>
      <c r="H446" s="1"/>
      <c r="J446" s="1"/>
      <c r="K446" s="1"/>
      <c r="L446" s="1"/>
      <c r="M446" s="1"/>
      <c r="N446" s="1"/>
      <c r="O446" s="1"/>
      <c r="P446" s="1"/>
      <c r="Q446" s="1"/>
    </row>
    <row r="447" spans="1:17" x14ac:dyDescent="0.25">
      <c r="A447" s="3"/>
      <c r="B447" s="12" t="s">
        <v>23</v>
      </c>
      <c r="C447" s="18">
        <v>44895</v>
      </c>
      <c r="D447" s="37"/>
      <c r="E447" s="33"/>
      <c r="F447" s="35"/>
      <c r="G447" s="14"/>
      <c r="H447" s="1"/>
      <c r="J447" s="1"/>
      <c r="K447" s="1"/>
      <c r="L447" s="1"/>
      <c r="M447" s="1"/>
      <c r="N447" s="1"/>
      <c r="O447" s="1"/>
      <c r="P447" s="1"/>
      <c r="Q447" s="1"/>
    </row>
    <row r="448" spans="1:17" x14ac:dyDescent="0.25">
      <c r="A448" s="3"/>
      <c r="B448" s="12" t="s">
        <v>24</v>
      </c>
      <c r="C448" s="18"/>
      <c r="D448" s="37"/>
      <c r="E448" s="63"/>
      <c r="F448" s="35"/>
      <c r="G448" s="14"/>
      <c r="H448" s="1"/>
      <c r="J448" s="1"/>
      <c r="K448" s="1"/>
      <c r="L448" s="1"/>
      <c r="M448" s="1"/>
      <c r="N448" s="1"/>
      <c r="O448" s="1"/>
      <c r="P448" s="1"/>
      <c r="Q448" s="1"/>
    </row>
    <row r="449" spans="1:17" x14ac:dyDescent="0.25">
      <c r="A449" s="20"/>
      <c r="B449" s="12"/>
      <c r="C449" s="13"/>
      <c r="D449" s="37"/>
      <c r="E449" s="63"/>
      <c r="F449" s="35"/>
      <c r="G449" s="14"/>
      <c r="H449" s="1"/>
      <c r="J449" s="1"/>
      <c r="K449" s="1"/>
      <c r="L449" s="1"/>
      <c r="M449" s="1"/>
      <c r="N449" s="1"/>
      <c r="O449" s="1"/>
      <c r="P449" s="1"/>
      <c r="Q449" s="1"/>
    </row>
    <row r="450" spans="1:17" ht="15.75" thickBot="1" x14ac:dyDescent="0.3">
      <c r="A450" s="3"/>
      <c r="B450" s="12"/>
      <c r="C450" s="13"/>
      <c r="D450" s="28" t="s">
        <v>71</v>
      </c>
      <c r="E450" s="80" t="s">
        <v>106</v>
      </c>
      <c r="F450" s="28" t="s">
        <v>72</v>
      </c>
      <c r="G450" s="61" t="s">
        <v>32</v>
      </c>
      <c r="H450" s="1"/>
      <c r="J450" s="1"/>
      <c r="K450" s="1"/>
      <c r="L450" s="1"/>
      <c r="M450" s="1"/>
      <c r="N450" s="1"/>
      <c r="O450" s="1"/>
      <c r="P450" s="1"/>
      <c r="Q450" s="1"/>
    </row>
    <row r="451" spans="1:17" ht="15.75" thickBot="1" x14ac:dyDescent="0.3">
      <c r="A451" s="3"/>
      <c r="B451" s="19" t="s">
        <v>25</v>
      </c>
      <c r="C451" s="13"/>
      <c r="D451" s="40">
        <f>SUM(D417:D450)</f>
        <v>175.30310000000003</v>
      </c>
      <c r="E451" s="81">
        <f>E446-E419</f>
        <v>-31.93</v>
      </c>
      <c r="F451" s="42">
        <f>SUM(G417:G450)</f>
        <v>0</v>
      </c>
      <c r="G451" s="70">
        <f>D451+F451</f>
        <v>175.30310000000003</v>
      </c>
      <c r="H451" s="1"/>
      <c r="J451" s="1"/>
      <c r="K451" s="1"/>
      <c r="L451" s="1"/>
      <c r="M451" s="1"/>
      <c r="N451" s="1"/>
      <c r="O451" s="1"/>
      <c r="P451" s="1"/>
      <c r="Q451" s="1"/>
    </row>
    <row r="452" spans="1:17" x14ac:dyDescent="0.25">
      <c r="A452" s="3"/>
      <c r="B452" s="22"/>
      <c r="C452" s="23"/>
      <c r="D452" s="41"/>
      <c r="E452" s="30"/>
      <c r="F452" s="30"/>
      <c r="G452" s="24"/>
      <c r="I452" s="62"/>
      <c r="K452" s="72"/>
      <c r="M452" s="72"/>
      <c r="O452" s="1"/>
      <c r="P452" s="1"/>
      <c r="Q452" s="1"/>
    </row>
  </sheetData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Prestations  AMT janvier</vt:lpstr>
      <vt:lpstr>Déplacements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2021-07-12T15:23:30Z</cp:lastPrinted>
  <dcterms:created xsi:type="dcterms:W3CDTF">2015-06-05T18:19:34Z</dcterms:created>
  <dcterms:modified xsi:type="dcterms:W3CDTF">2022-11-21T08:55:53Z</dcterms:modified>
</cp:coreProperties>
</file>