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Z:\GESTION_FAMILLE\COMPTA\"/>
    </mc:Choice>
  </mc:AlternateContent>
  <xr:revisionPtr revIDLastSave="0" documentId="13_ncr:1_{943034C6-2E4D-43BB-9251-7EC79507542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estations  AMT janvier" sheetId="1" r:id="rId1"/>
    <sheet name="Déplaceme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96" i="2" l="1"/>
  <c r="D1098" i="2"/>
  <c r="D1099" i="2"/>
  <c r="D1100" i="2"/>
  <c r="D1097" i="2"/>
  <c r="D1102" i="2"/>
  <c r="I635" i="2"/>
  <c r="I681" i="2"/>
  <c r="I727" i="2"/>
  <c r="I773" i="2"/>
  <c r="I819" i="2"/>
  <c r="I865" i="2"/>
  <c r="I911" i="2"/>
  <c r="I956" i="2"/>
  <c r="I1001" i="2"/>
  <c r="I1047" i="2"/>
  <c r="I1092" i="2"/>
  <c r="K1079" i="2"/>
  <c r="J1081" i="2"/>
  <c r="K1068" i="2"/>
  <c r="J1070" i="2" s="1"/>
  <c r="K1056" i="2"/>
  <c r="J1059" i="2" s="1"/>
  <c r="H1084" i="2"/>
  <c r="K1092" i="2"/>
  <c r="D1085" i="2"/>
  <c r="D1086" i="2" s="1"/>
  <c r="D1092" i="2" s="1"/>
  <c r="G1082" i="2"/>
  <c r="H1083" i="2"/>
  <c r="G1081" i="2"/>
  <c r="H1082" i="2"/>
  <c r="G1080" i="2"/>
  <c r="H1081" i="2"/>
  <c r="G1079" i="2"/>
  <c r="H1080" i="2"/>
  <c r="G1078" i="2"/>
  <c r="H1079" i="2"/>
  <c r="G1077" i="2"/>
  <c r="H1078" i="2"/>
  <c r="G1076" i="2"/>
  <c r="H1077" i="2"/>
  <c r="G1075" i="2"/>
  <c r="H1076" i="2"/>
  <c r="G1074" i="2"/>
  <c r="H1075" i="2"/>
  <c r="G1073" i="2"/>
  <c r="H1074" i="2"/>
  <c r="G1072" i="2"/>
  <c r="H1073" i="2"/>
  <c r="G1071" i="2"/>
  <c r="H1072" i="2"/>
  <c r="G1070" i="2"/>
  <c r="H1071" i="2"/>
  <c r="G1069" i="2"/>
  <c r="H1070" i="2"/>
  <c r="G1068" i="2"/>
  <c r="H1069" i="2"/>
  <c r="G1067" i="2"/>
  <c r="H1068" i="2"/>
  <c r="G1066" i="2"/>
  <c r="H1067" i="2"/>
  <c r="G1065" i="2"/>
  <c r="H1066" i="2"/>
  <c r="G1064" i="2"/>
  <c r="H1065" i="2"/>
  <c r="G1063" i="2"/>
  <c r="H1064" i="2"/>
  <c r="G1062" i="2"/>
  <c r="H1063" i="2"/>
  <c r="G1061" i="2"/>
  <c r="H1062" i="2"/>
  <c r="G1060" i="2"/>
  <c r="H1061" i="2"/>
  <c r="G1059" i="2"/>
  <c r="H1060" i="2"/>
  <c r="G1058" i="2"/>
  <c r="H1059" i="2"/>
  <c r="G1057" i="2"/>
  <c r="H1058" i="2"/>
  <c r="G1056" i="2"/>
  <c r="H1057" i="2"/>
  <c r="G1055" i="2"/>
  <c r="H1056" i="2"/>
  <c r="G1054" i="2"/>
  <c r="H1055" i="2"/>
  <c r="H1054" i="2"/>
  <c r="H1053" i="2"/>
  <c r="K1032" i="2"/>
  <c r="J1035" i="2" s="1"/>
  <c r="J1034" i="2"/>
  <c r="K1022" i="2"/>
  <c r="J1024" i="2" s="1"/>
  <c r="K1047" i="2"/>
  <c r="D1040" i="2"/>
  <c r="D1041" i="2" s="1"/>
  <c r="D1047" i="2" s="1"/>
  <c r="G1039" i="2"/>
  <c r="H1038" i="2"/>
  <c r="G1038" i="2"/>
  <c r="H1037" i="2"/>
  <c r="G1037" i="2"/>
  <c r="H1036" i="2"/>
  <c r="G1036" i="2"/>
  <c r="H1035" i="2"/>
  <c r="G1035" i="2"/>
  <c r="H1034" i="2"/>
  <c r="G1034" i="2"/>
  <c r="H1033" i="2"/>
  <c r="G1033" i="2"/>
  <c r="H1032" i="2"/>
  <c r="G1032" i="2"/>
  <c r="H1031" i="2"/>
  <c r="G1031" i="2"/>
  <c r="H1030" i="2"/>
  <c r="G1030" i="2"/>
  <c r="H1029" i="2"/>
  <c r="G1029" i="2"/>
  <c r="H1028" i="2"/>
  <c r="G1028" i="2"/>
  <c r="H1027" i="2"/>
  <c r="G1027" i="2"/>
  <c r="H1026" i="2"/>
  <c r="G1026" i="2"/>
  <c r="H1025" i="2"/>
  <c r="G1025" i="2"/>
  <c r="H1024" i="2"/>
  <c r="G1024" i="2"/>
  <c r="H1023" i="2"/>
  <c r="G1023" i="2"/>
  <c r="H1022" i="2"/>
  <c r="G1022" i="2"/>
  <c r="H1021" i="2"/>
  <c r="G1021" i="2"/>
  <c r="H1020" i="2"/>
  <c r="G1020" i="2"/>
  <c r="H1019" i="2"/>
  <c r="G1019" i="2"/>
  <c r="H1018" i="2"/>
  <c r="G1018" i="2"/>
  <c r="H1017" i="2"/>
  <c r="G1017" i="2"/>
  <c r="H1016" i="2"/>
  <c r="G1016" i="2"/>
  <c r="H1015" i="2"/>
  <c r="G1015" i="2"/>
  <c r="H1014" i="2"/>
  <c r="G1014" i="2"/>
  <c r="H1013" i="2"/>
  <c r="G1013" i="2"/>
  <c r="H1012" i="2"/>
  <c r="G1012" i="2"/>
  <c r="H1011" i="2"/>
  <c r="G1011" i="2"/>
  <c r="H1010" i="2"/>
  <c r="G1010" i="2"/>
  <c r="H1009" i="2"/>
  <c r="G1009" i="2"/>
  <c r="H1008" i="2"/>
  <c r="K993" i="2"/>
  <c r="J996" i="2" s="1"/>
  <c r="K986" i="2"/>
  <c r="J988" i="2" s="1"/>
  <c r="K977" i="2"/>
  <c r="J980" i="2" s="1"/>
  <c r="H993" i="2"/>
  <c r="K1001" i="2"/>
  <c r="D994" i="2"/>
  <c r="D995" i="2" s="1"/>
  <c r="D1001" i="2" s="1"/>
  <c r="G993" i="2"/>
  <c r="H992" i="2"/>
  <c r="G992" i="2"/>
  <c r="H991" i="2"/>
  <c r="G991" i="2"/>
  <c r="H990" i="2"/>
  <c r="G990" i="2"/>
  <c r="H989" i="2"/>
  <c r="G989" i="2"/>
  <c r="H988" i="2"/>
  <c r="G988" i="2"/>
  <c r="H987" i="2"/>
  <c r="G987" i="2"/>
  <c r="H986" i="2"/>
  <c r="G986" i="2"/>
  <c r="H985" i="2"/>
  <c r="G985" i="2"/>
  <c r="H984" i="2"/>
  <c r="G984" i="2"/>
  <c r="H983" i="2"/>
  <c r="G983" i="2"/>
  <c r="H982" i="2"/>
  <c r="G982" i="2"/>
  <c r="H981" i="2"/>
  <c r="G981" i="2"/>
  <c r="H980" i="2"/>
  <c r="G980" i="2"/>
  <c r="H979" i="2"/>
  <c r="G979" i="2"/>
  <c r="H978" i="2"/>
  <c r="G978" i="2"/>
  <c r="H977" i="2"/>
  <c r="G977" i="2"/>
  <c r="H976" i="2"/>
  <c r="G976" i="2"/>
  <c r="H975" i="2"/>
  <c r="G975" i="2"/>
  <c r="H974" i="2"/>
  <c r="G974" i="2"/>
  <c r="H973" i="2"/>
  <c r="G973" i="2"/>
  <c r="H972" i="2"/>
  <c r="G972" i="2"/>
  <c r="H971" i="2"/>
  <c r="G971" i="2"/>
  <c r="H970" i="2"/>
  <c r="G970" i="2"/>
  <c r="H969" i="2"/>
  <c r="G969" i="2"/>
  <c r="H968" i="2"/>
  <c r="G968" i="2"/>
  <c r="H967" i="2"/>
  <c r="G967" i="2"/>
  <c r="H966" i="2"/>
  <c r="G966" i="2"/>
  <c r="H965" i="2"/>
  <c r="G965" i="2"/>
  <c r="H964" i="2"/>
  <c r="G964" i="2"/>
  <c r="H963" i="2"/>
  <c r="G963" i="2"/>
  <c r="H962" i="2"/>
  <c r="K944" i="2"/>
  <c r="J946" i="2" s="1"/>
  <c r="K936" i="2"/>
  <c r="J938" i="2" s="1"/>
  <c r="K926" i="2"/>
  <c r="J928" i="2" s="1"/>
  <c r="H903" i="2"/>
  <c r="K956" i="2"/>
  <c r="D949" i="2"/>
  <c r="D950" i="2" s="1"/>
  <c r="D956" i="2" s="1"/>
  <c r="H947" i="2"/>
  <c r="G947" i="2"/>
  <c r="H946" i="2"/>
  <c r="G946" i="2"/>
  <c r="H945" i="2"/>
  <c r="G945" i="2"/>
  <c r="H944" i="2"/>
  <c r="G944" i="2"/>
  <c r="H943" i="2"/>
  <c r="G943" i="2"/>
  <c r="H942" i="2"/>
  <c r="G942" i="2"/>
  <c r="H941" i="2"/>
  <c r="G941" i="2"/>
  <c r="H940" i="2"/>
  <c r="G940" i="2"/>
  <c r="H939" i="2"/>
  <c r="G939" i="2"/>
  <c r="H938" i="2"/>
  <c r="G938" i="2"/>
  <c r="H937" i="2"/>
  <c r="G937" i="2"/>
  <c r="H936" i="2"/>
  <c r="G936" i="2"/>
  <c r="H935" i="2"/>
  <c r="G935" i="2"/>
  <c r="H934" i="2"/>
  <c r="G934" i="2"/>
  <c r="H933" i="2"/>
  <c r="G933" i="2"/>
  <c r="H932" i="2"/>
  <c r="G932" i="2"/>
  <c r="H931" i="2"/>
  <c r="G931" i="2"/>
  <c r="H930" i="2"/>
  <c r="G930" i="2"/>
  <c r="H929" i="2"/>
  <c r="G929" i="2"/>
  <c r="H928" i="2"/>
  <c r="G928" i="2"/>
  <c r="H927" i="2"/>
  <c r="G927" i="2"/>
  <c r="H926" i="2"/>
  <c r="G926" i="2"/>
  <c r="H925" i="2"/>
  <c r="G925" i="2"/>
  <c r="H924" i="2"/>
  <c r="G924" i="2"/>
  <c r="H923" i="2"/>
  <c r="G923" i="2"/>
  <c r="H922" i="2"/>
  <c r="G922" i="2"/>
  <c r="H921" i="2"/>
  <c r="G921" i="2"/>
  <c r="H920" i="2"/>
  <c r="G920" i="2"/>
  <c r="H919" i="2"/>
  <c r="G919" i="2"/>
  <c r="H918" i="2"/>
  <c r="G918" i="2"/>
  <c r="H917" i="2"/>
  <c r="K899" i="2"/>
  <c r="J901" i="2" s="1"/>
  <c r="K894" i="2"/>
  <c r="J896" i="2" s="1"/>
  <c r="K890" i="2"/>
  <c r="J892" i="2" s="1"/>
  <c r="K883" i="2"/>
  <c r="J885" i="2" s="1"/>
  <c r="K873" i="2"/>
  <c r="J875" i="2" s="1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873" i="2"/>
  <c r="K911" i="2"/>
  <c r="D904" i="2"/>
  <c r="D905" i="2" s="1"/>
  <c r="D911" i="2" s="1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K846" i="2"/>
  <c r="J848" i="2" s="1"/>
  <c r="K838" i="2"/>
  <c r="J840" i="2" s="1"/>
  <c r="K828" i="2"/>
  <c r="J830" i="2" s="1"/>
  <c r="K865" i="2"/>
  <c r="D858" i="2"/>
  <c r="D859" i="2" s="1"/>
  <c r="D865" i="2" s="1"/>
  <c r="H857" i="2"/>
  <c r="G857" i="2"/>
  <c r="H856" i="2"/>
  <c r="G856" i="2"/>
  <c r="H855" i="2"/>
  <c r="G855" i="2"/>
  <c r="H854" i="2"/>
  <c r="G854" i="2"/>
  <c r="H853" i="2"/>
  <c r="G853" i="2"/>
  <c r="H852" i="2"/>
  <c r="G852" i="2"/>
  <c r="H851" i="2"/>
  <c r="G851" i="2"/>
  <c r="H850" i="2"/>
  <c r="G850" i="2"/>
  <c r="H849" i="2"/>
  <c r="G849" i="2"/>
  <c r="H848" i="2"/>
  <c r="G848" i="2"/>
  <c r="H847" i="2"/>
  <c r="G847" i="2"/>
  <c r="H846" i="2"/>
  <c r="G846" i="2"/>
  <c r="H845" i="2"/>
  <c r="G845" i="2"/>
  <c r="H844" i="2"/>
  <c r="G844" i="2"/>
  <c r="H843" i="2"/>
  <c r="G843" i="2"/>
  <c r="H842" i="2"/>
  <c r="G842" i="2"/>
  <c r="H841" i="2"/>
  <c r="G841" i="2"/>
  <c r="H840" i="2"/>
  <c r="G840" i="2"/>
  <c r="H839" i="2"/>
  <c r="G839" i="2"/>
  <c r="H838" i="2"/>
  <c r="G838" i="2"/>
  <c r="H837" i="2"/>
  <c r="G837" i="2"/>
  <c r="H836" i="2"/>
  <c r="G836" i="2"/>
  <c r="H835" i="2"/>
  <c r="G835" i="2"/>
  <c r="H834" i="2"/>
  <c r="G834" i="2"/>
  <c r="H833" i="2"/>
  <c r="G833" i="2"/>
  <c r="H832" i="2"/>
  <c r="G832" i="2"/>
  <c r="H831" i="2"/>
  <c r="G831" i="2"/>
  <c r="H830" i="2"/>
  <c r="G830" i="2"/>
  <c r="H829" i="2"/>
  <c r="G829" i="2"/>
  <c r="H828" i="2"/>
  <c r="G828" i="2"/>
  <c r="H827" i="2"/>
  <c r="G827" i="2"/>
  <c r="H826" i="2"/>
  <c r="J929" i="2" l="1"/>
  <c r="J886" i="2"/>
  <c r="J1082" i="2"/>
  <c r="J1071" i="2"/>
  <c r="L1092" i="2"/>
  <c r="J1058" i="2"/>
  <c r="J1025" i="2"/>
  <c r="L1047" i="2"/>
  <c r="J876" i="2"/>
  <c r="J939" i="2"/>
  <c r="J902" i="2"/>
  <c r="J897" i="2"/>
  <c r="J893" i="2"/>
  <c r="J995" i="2"/>
  <c r="J989" i="2"/>
  <c r="L1001" i="2"/>
  <c r="J979" i="2"/>
  <c r="J947" i="2"/>
  <c r="L956" i="2"/>
  <c r="L911" i="2"/>
  <c r="L865" i="2"/>
  <c r="K801" i="2"/>
  <c r="J803" i="2" s="1"/>
  <c r="K791" i="2"/>
  <c r="J793" i="2" s="1"/>
  <c r="K819" i="2"/>
  <c r="K1095" i="2" s="1"/>
  <c r="K1096" i="2" s="1"/>
  <c r="D812" i="2"/>
  <c r="D813" i="2" s="1"/>
  <c r="D819" i="2" s="1"/>
  <c r="H811" i="2"/>
  <c r="G811" i="2"/>
  <c r="H810" i="2"/>
  <c r="G810" i="2"/>
  <c r="H809" i="2"/>
  <c r="G809" i="2"/>
  <c r="H808" i="2"/>
  <c r="G808" i="2"/>
  <c r="H807" i="2"/>
  <c r="G807" i="2"/>
  <c r="H806" i="2"/>
  <c r="G806" i="2"/>
  <c r="H805" i="2"/>
  <c r="G805" i="2"/>
  <c r="H804" i="2"/>
  <c r="G804" i="2"/>
  <c r="H803" i="2"/>
  <c r="G803" i="2"/>
  <c r="H802" i="2"/>
  <c r="G802" i="2"/>
  <c r="H801" i="2"/>
  <c r="G801" i="2"/>
  <c r="H800" i="2"/>
  <c r="G800" i="2"/>
  <c r="H799" i="2"/>
  <c r="G799" i="2"/>
  <c r="H798" i="2"/>
  <c r="G798" i="2"/>
  <c r="H797" i="2"/>
  <c r="G797" i="2"/>
  <c r="H796" i="2"/>
  <c r="G796" i="2"/>
  <c r="H795" i="2"/>
  <c r="G795" i="2"/>
  <c r="H794" i="2"/>
  <c r="G794" i="2"/>
  <c r="H793" i="2"/>
  <c r="G793" i="2"/>
  <c r="H792" i="2"/>
  <c r="G792" i="2"/>
  <c r="H791" i="2"/>
  <c r="G791" i="2"/>
  <c r="H790" i="2"/>
  <c r="G790" i="2"/>
  <c r="H789" i="2"/>
  <c r="G789" i="2"/>
  <c r="H788" i="2"/>
  <c r="G788" i="2"/>
  <c r="H787" i="2"/>
  <c r="G787" i="2"/>
  <c r="H786" i="2"/>
  <c r="G786" i="2"/>
  <c r="H785" i="2"/>
  <c r="G785" i="2"/>
  <c r="H784" i="2"/>
  <c r="G784" i="2"/>
  <c r="H783" i="2"/>
  <c r="G783" i="2"/>
  <c r="H782" i="2"/>
  <c r="G782" i="2"/>
  <c r="H781" i="2"/>
  <c r="G781" i="2"/>
  <c r="H780" i="2"/>
  <c r="K749" i="2"/>
  <c r="J751" i="2" s="1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35" i="2"/>
  <c r="K773" i="2"/>
  <c r="D766" i="2"/>
  <c r="D767" i="2" s="1"/>
  <c r="D773" i="2" s="1"/>
  <c r="H765" i="2"/>
  <c r="K760" i="2"/>
  <c r="J762" i="2" s="1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K718" i="2"/>
  <c r="J720" i="2" s="1"/>
  <c r="K703" i="2"/>
  <c r="J705" i="2" s="1"/>
  <c r="K693" i="2"/>
  <c r="J695" i="2" s="1"/>
  <c r="K727" i="2"/>
  <c r="D720" i="2"/>
  <c r="D721" i="2" s="1"/>
  <c r="D727" i="2" s="1"/>
  <c r="H719" i="2"/>
  <c r="G719" i="2"/>
  <c r="H718" i="2"/>
  <c r="G718" i="2"/>
  <c r="H717" i="2"/>
  <c r="G717" i="2"/>
  <c r="H716" i="2"/>
  <c r="G716" i="2"/>
  <c r="H715" i="2"/>
  <c r="G715" i="2"/>
  <c r="H714" i="2"/>
  <c r="G714" i="2"/>
  <c r="H713" i="2"/>
  <c r="G713" i="2"/>
  <c r="H712" i="2"/>
  <c r="G712" i="2"/>
  <c r="H711" i="2"/>
  <c r="G711" i="2"/>
  <c r="H710" i="2"/>
  <c r="G710" i="2"/>
  <c r="H709" i="2"/>
  <c r="G709" i="2"/>
  <c r="H708" i="2"/>
  <c r="G708" i="2"/>
  <c r="H707" i="2"/>
  <c r="G707" i="2"/>
  <c r="H706" i="2"/>
  <c r="G706" i="2"/>
  <c r="H705" i="2"/>
  <c r="G705" i="2"/>
  <c r="H704" i="2"/>
  <c r="G704" i="2"/>
  <c r="H703" i="2"/>
  <c r="G703" i="2"/>
  <c r="H702" i="2"/>
  <c r="G702" i="2"/>
  <c r="H701" i="2"/>
  <c r="G701" i="2"/>
  <c r="H700" i="2"/>
  <c r="G700" i="2"/>
  <c r="H699" i="2"/>
  <c r="G699" i="2"/>
  <c r="H698" i="2"/>
  <c r="G698" i="2"/>
  <c r="H697" i="2"/>
  <c r="G697" i="2"/>
  <c r="H696" i="2"/>
  <c r="G696" i="2"/>
  <c r="H695" i="2"/>
  <c r="G695" i="2"/>
  <c r="H694" i="2"/>
  <c r="G694" i="2"/>
  <c r="H693" i="2"/>
  <c r="G693" i="2"/>
  <c r="H692" i="2"/>
  <c r="G692" i="2"/>
  <c r="H691" i="2"/>
  <c r="G691" i="2"/>
  <c r="H690" i="2"/>
  <c r="G690" i="2"/>
  <c r="H689" i="2"/>
  <c r="G689" i="2"/>
  <c r="H688" i="2"/>
  <c r="K663" i="2"/>
  <c r="J665" i="2" s="1"/>
  <c r="K649" i="2"/>
  <c r="J651" i="2" s="1"/>
  <c r="H671" i="2"/>
  <c r="H672" i="2"/>
  <c r="H673" i="2"/>
  <c r="K681" i="2"/>
  <c r="D674" i="2"/>
  <c r="D675" i="2" s="1"/>
  <c r="D681" i="2" s="1"/>
  <c r="G673" i="2"/>
  <c r="G672" i="2"/>
  <c r="G671" i="2"/>
  <c r="H670" i="2"/>
  <c r="G670" i="2"/>
  <c r="H669" i="2"/>
  <c r="G669" i="2"/>
  <c r="H668" i="2"/>
  <c r="G668" i="2"/>
  <c r="H667" i="2"/>
  <c r="G667" i="2"/>
  <c r="H666" i="2"/>
  <c r="G666" i="2"/>
  <c r="H665" i="2"/>
  <c r="G665" i="2"/>
  <c r="H664" i="2"/>
  <c r="G664" i="2"/>
  <c r="H663" i="2"/>
  <c r="G663" i="2"/>
  <c r="H662" i="2"/>
  <c r="G662" i="2"/>
  <c r="H661" i="2"/>
  <c r="G661" i="2"/>
  <c r="H660" i="2"/>
  <c r="G660" i="2"/>
  <c r="H659" i="2"/>
  <c r="G659" i="2"/>
  <c r="H658" i="2"/>
  <c r="G658" i="2"/>
  <c r="H657" i="2"/>
  <c r="G657" i="2"/>
  <c r="H656" i="2"/>
  <c r="G656" i="2"/>
  <c r="H655" i="2"/>
  <c r="G655" i="2"/>
  <c r="H654" i="2"/>
  <c r="G654" i="2"/>
  <c r="H653" i="2"/>
  <c r="G653" i="2"/>
  <c r="H652" i="2"/>
  <c r="G652" i="2"/>
  <c r="H651" i="2"/>
  <c r="G651" i="2"/>
  <c r="H650" i="2"/>
  <c r="G650" i="2"/>
  <c r="H649" i="2"/>
  <c r="G649" i="2"/>
  <c r="H648" i="2"/>
  <c r="G648" i="2"/>
  <c r="H647" i="2"/>
  <c r="G647" i="2"/>
  <c r="H646" i="2"/>
  <c r="G646" i="2"/>
  <c r="H645" i="2"/>
  <c r="G645" i="2"/>
  <c r="H644" i="2"/>
  <c r="G644" i="2"/>
  <c r="H643" i="2"/>
  <c r="G643" i="2"/>
  <c r="H642" i="2"/>
  <c r="K615" i="2"/>
  <c r="J617" i="2" s="1"/>
  <c r="K601" i="2"/>
  <c r="J603" i="2"/>
  <c r="K635" i="2"/>
  <c r="D628" i="2"/>
  <c r="D629" i="2" s="1"/>
  <c r="D635" i="2" s="1"/>
  <c r="G627" i="2"/>
  <c r="G626" i="2"/>
  <c r="G625" i="2"/>
  <c r="H624" i="2"/>
  <c r="G624" i="2"/>
  <c r="H623" i="2"/>
  <c r="G623" i="2"/>
  <c r="H622" i="2"/>
  <c r="G622" i="2"/>
  <c r="H621" i="2"/>
  <c r="G621" i="2"/>
  <c r="H620" i="2"/>
  <c r="G620" i="2"/>
  <c r="H619" i="2"/>
  <c r="G619" i="2"/>
  <c r="H618" i="2"/>
  <c r="G618" i="2"/>
  <c r="H617" i="2"/>
  <c r="G617" i="2"/>
  <c r="H616" i="2"/>
  <c r="G616" i="2"/>
  <c r="H615" i="2"/>
  <c r="G615" i="2"/>
  <c r="H614" i="2"/>
  <c r="G614" i="2"/>
  <c r="H613" i="2"/>
  <c r="G613" i="2"/>
  <c r="H612" i="2"/>
  <c r="G612" i="2"/>
  <c r="H611" i="2"/>
  <c r="G611" i="2"/>
  <c r="H610" i="2"/>
  <c r="G610" i="2"/>
  <c r="H609" i="2"/>
  <c r="G609" i="2"/>
  <c r="H608" i="2"/>
  <c r="G608" i="2"/>
  <c r="H607" i="2"/>
  <c r="G607" i="2"/>
  <c r="H606" i="2"/>
  <c r="G606" i="2"/>
  <c r="H605" i="2"/>
  <c r="G605" i="2"/>
  <c r="H604" i="2"/>
  <c r="G604" i="2"/>
  <c r="H603" i="2"/>
  <c r="G603" i="2"/>
  <c r="H602" i="2"/>
  <c r="G602" i="2"/>
  <c r="H601" i="2"/>
  <c r="G601" i="2"/>
  <c r="H600" i="2"/>
  <c r="G600" i="2"/>
  <c r="H599" i="2"/>
  <c r="G599" i="2"/>
  <c r="H598" i="2"/>
  <c r="G598" i="2"/>
  <c r="H597" i="2"/>
  <c r="G597" i="2"/>
  <c r="H596" i="2"/>
  <c r="K571" i="2"/>
  <c r="J573" i="2" s="1"/>
  <c r="K557" i="2"/>
  <c r="J559" i="2" s="1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50" i="2"/>
  <c r="K588" i="2"/>
  <c r="I588" i="2"/>
  <c r="I1095" i="2" s="1"/>
  <c r="I1096" i="2" s="1"/>
  <c r="D581" i="2"/>
  <c r="D582" i="2" s="1"/>
  <c r="D588" i="2" s="1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L635" i="2" l="1"/>
  <c r="L819" i="2"/>
  <c r="L1095" i="2" s="1"/>
  <c r="L1096" i="2" s="1"/>
  <c r="L773" i="2"/>
  <c r="L727" i="2"/>
  <c r="L681" i="2"/>
  <c r="L588" i="2"/>
  <c r="K529" i="2"/>
  <c r="J531" i="2" s="1"/>
  <c r="K515" i="2" l="1"/>
  <c r="J517" i="2" s="1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02" i="2"/>
  <c r="H532" i="2"/>
  <c r="K540" i="2"/>
  <c r="I540" i="2"/>
  <c r="D533" i="2"/>
  <c r="D534" i="2" s="1"/>
  <c r="D540" i="2" s="1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L540" i="2" l="1"/>
  <c r="K483" i="2"/>
  <c r="J485" i="2" s="1"/>
  <c r="K470" i="2"/>
  <c r="J472" i="2" s="1"/>
  <c r="G457" i="2" l="1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56" i="2"/>
  <c r="K494" i="2"/>
  <c r="I494" i="2"/>
  <c r="D487" i="2"/>
  <c r="D488" i="2" s="1"/>
  <c r="D494" i="2" s="1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K440" i="2"/>
  <c r="J442" i="2" s="1"/>
  <c r="K425" i="2"/>
  <c r="J427" i="2" s="1"/>
  <c r="K413" i="2"/>
  <c r="J415" i="2" s="1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10" i="2"/>
  <c r="K448" i="2"/>
  <c r="I448" i="2"/>
  <c r="D441" i="2"/>
  <c r="D442" i="2" s="1"/>
  <c r="D448" i="2" s="1"/>
  <c r="H410" i="2"/>
  <c r="H409" i="2"/>
  <c r="L494" i="2" l="1"/>
  <c r="L448" i="2"/>
  <c r="K385" i="2"/>
  <c r="J387" i="2" s="1"/>
  <c r="K369" i="2" l="1"/>
  <c r="J371" i="2" s="1"/>
  <c r="K402" i="2" l="1"/>
  <c r="I402" i="2"/>
  <c r="D395" i="2"/>
  <c r="D396" i="2" s="1"/>
  <c r="D402" i="2" s="1"/>
  <c r="G394" i="2"/>
  <c r="H393" i="2"/>
  <c r="G393" i="2"/>
  <c r="H392" i="2"/>
  <c r="G392" i="2"/>
  <c r="H391" i="2"/>
  <c r="G391" i="2"/>
  <c r="H390" i="2"/>
  <c r="G390" i="2"/>
  <c r="H389" i="2"/>
  <c r="G389" i="2"/>
  <c r="H388" i="2"/>
  <c r="G388" i="2"/>
  <c r="H387" i="2"/>
  <c r="G387" i="2"/>
  <c r="H386" i="2"/>
  <c r="G386" i="2"/>
  <c r="H385" i="2"/>
  <c r="G385" i="2"/>
  <c r="H384" i="2"/>
  <c r="G384" i="2"/>
  <c r="H383" i="2"/>
  <c r="G383" i="2"/>
  <c r="H382" i="2"/>
  <c r="G382" i="2"/>
  <c r="H381" i="2"/>
  <c r="G381" i="2"/>
  <c r="H380" i="2"/>
  <c r="G380" i="2"/>
  <c r="H379" i="2"/>
  <c r="G379" i="2"/>
  <c r="H378" i="2"/>
  <c r="G378" i="2"/>
  <c r="H377" i="2"/>
  <c r="G377" i="2"/>
  <c r="H376" i="2"/>
  <c r="G376" i="2"/>
  <c r="H375" i="2"/>
  <c r="G375" i="2"/>
  <c r="H374" i="2"/>
  <c r="G374" i="2"/>
  <c r="H373" i="2"/>
  <c r="G373" i="2"/>
  <c r="H372" i="2"/>
  <c r="G372" i="2"/>
  <c r="H371" i="2"/>
  <c r="G371" i="2"/>
  <c r="H370" i="2"/>
  <c r="G370" i="2"/>
  <c r="H369" i="2"/>
  <c r="G369" i="2"/>
  <c r="H368" i="2"/>
  <c r="G368" i="2"/>
  <c r="H367" i="2"/>
  <c r="G367" i="2"/>
  <c r="H366" i="2"/>
  <c r="G366" i="2"/>
  <c r="H365" i="2"/>
  <c r="G365" i="2"/>
  <c r="H364" i="2"/>
  <c r="G364" i="2"/>
  <c r="H363" i="2"/>
  <c r="L402" i="2" l="1"/>
  <c r="P337" i="2"/>
  <c r="O339" i="2" s="1"/>
  <c r="P355" i="2" l="1"/>
  <c r="N355" i="2"/>
  <c r="P308" i="2"/>
  <c r="N308" i="2"/>
  <c r="P263" i="2"/>
  <c r="N263" i="2"/>
  <c r="P218" i="2"/>
  <c r="N218" i="2"/>
  <c r="P173" i="2"/>
  <c r="N173" i="2"/>
  <c r="P127" i="2"/>
  <c r="N127" i="2"/>
  <c r="Q127" i="2" s="1"/>
  <c r="P84" i="2"/>
  <c r="N84" i="2"/>
  <c r="P44" i="2"/>
  <c r="P328" i="2"/>
  <c r="O330" i="2" s="1"/>
  <c r="Q84" i="2" l="1"/>
  <c r="Q263" i="2"/>
  <c r="Q173" i="2"/>
  <c r="Q218" i="2"/>
  <c r="Q308" i="2"/>
  <c r="Q355" i="2"/>
  <c r="G313" i="2"/>
  <c r="I348" i="2"/>
  <c r="I349" i="2" s="1"/>
  <c r="I355" i="2" s="1"/>
  <c r="D348" i="2"/>
  <c r="D349" i="2" s="1"/>
  <c r="D355" i="2" s="1"/>
  <c r="M347" i="2"/>
  <c r="L347" i="2"/>
  <c r="H347" i="2"/>
  <c r="G347" i="2"/>
  <c r="M346" i="2"/>
  <c r="L346" i="2"/>
  <c r="H346" i="2"/>
  <c r="G346" i="2"/>
  <c r="M345" i="2"/>
  <c r="L345" i="2"/>
  <c r="H345" i="2"/>
  <c r="G345" i="2"/>
  <c r="M344" i="2"/>
  <c r="L344" i="2"/>
  <c r="H344" i="2"/>
  <c r="G344" i="2"/>
  <c r="M343" i="2"/>
  <c r="L343" i="2"/>
  <c r="H343" i="2"/>
  <c r="G343" i="2"/>
  <c r="M342" i="2"/>
  <c r="L342" i="2"/>
  <c r="H342" i="2"/>
  <c r="G342" i="2"/>
  <c r="M341" i="2"/>
  <c r="L341" i="2"/>
  <c r="H341" i="2"/>
  <c r="G341" i="2"/>
  <c r="M340" i="2"/>
  <c r="L340" i="2"/>
  <c r="H340" i="2"/>
  <c r="G340" i="2"/>
  <c r="M339" i="2"/>
  <c r="L339" i="2"/>
  <c r="H339" i="2"/>
  <c r="G339" i="2"/>
  <c r="M338" i="2"/>
  <c r="L338" i="2"/>
  <c r="H338" i="2"/>
  <c r="G338" i="2"/>
  <c r="M337" i="2"/>
  <c r="L337" i="2"/>
  <c r="H337" i="2"/>
  <c r="G337" i="2"/>
  <c r="M336" i="2"/>
  <c r="L336" i="2"/>
  <c r="H336" i="2"/>
  <c r="G336" i="2"/>
  <c r="M335" i="2"/>
  <c r="L335" i="2"/>
  <c r="H335" i="2"/>
  <c r="G335" i="2"/>
  <c r="M334" i="2"/>
  <c r="L334" i="2"/>
  <c r="H334" i="2"/>
  <c r="G334" i="2"/>
  <c r="M333" i="2"/>
  <c r="L333" i="2"/>
  <c r="H333" i="2"/>
  <c r="G333" i="2"/>
  <c r="M332" i="2"/>
  <c r="L332" i="2"/>
  <c r="H332" i="2"/>
  <c r="G332" i="2"/>
  <c r="M331" i="2"/>
  <c r="L331" i="2"/>
  <c r="H331" i="2"/>
  <c r="G331" i="2"/>
  <c r="M330" i="2"/>
  <c r="L330" i="2"/>
  <c r="H330" i="2"/>
  <c r="G330" i="2"/>
  <c r="M329" i="2"/>
  <c r="L329" i="2"/>
  <c r="H329" i="2"/>
  <c r="G329" i="2"/>
  <c r="M328" i="2"/>
  <c r="L328" i="2"/>
  <c r="H328" i="2"/>
  <c r="G328" i="2"/>
  <c r="M327" i="2"/>
  <c r="L327" i="2"/>
  <c r="H327" i="2"/>
  <c r="G327" i="2"/>
  <c r="M326" i="2"/>
  <c r="L326" i="2"/>
  <c r="H326" i="2"/>
  <c r="G326" i="2"/>
  <c r="M325" i="2"/>
  <c r="L325" i="2"/>
  <c r="H325" i="2"/>
  <c r="G325" i="2"/>
  <c r="M324" i="2"/>
  <c r="L324" i="2"/>
  <c r="H324" i="2"/>
  <c r="G324" i="2"/>
  <c r="M323" i="2"/>
  <c r="L323" i="2"/>
  <c r="H323" i="2"/>
  <c r="G323" i="2"/>
  <c r="M322" i="2"/>
  <c r="L322" i="2"/>
  <c r="H322" i="2"/>
  <c r="G322" i="2"/>
  <c r="M321" i="2"/>
  <c r="L321" i="2"/>
  <c r="H321" i="2"/>
  <c r="G321" i="2"/>
  <c r="M320" i="2"/>
  <c r="L320" i="2"/>
  <c r="H320" i="2"/>
  <c r="G320" i="2"/>
  <c r="M319" i="2"/>
  <c r="L319" i="2"/>
  <c r="H319" i="2"/>
  <c r="G319" i="2"/>
  <c r="M318" i="2"/>
  <c r="L318" i="2"/>
  <c r="H318" i="2"/>
  <c r="G318" i="2"/>
  <c r="M317" i="2"/>
  <c r="L317" i="2"/>
  <c r="H317" i="2"/>
  <c r="G317" i="2"/>
  <c r="M316" i="2"/>
  <c r="H316" i="2"/>
  <c r="P298" i="2" l="1"/>
  <c r="O300" i="2" s="1"/>
  <c r="P290" i="2" l="1"/>
  <c r="O292" i="2" s="1"/>
  <c r="P281" i="2" l="1"/>
  <c r="O283" i="2" s="1"/>
  <c r="M301" i="2" l="1"/>
  <c r="H301" i="2"/>
  <c r="G301" i="2"/>
  <c r="L301" i="2"/>
  <c r="I302" i="2"/>
  <c r="I303" i="2" s="1"/>
  <c r="I308" i="2" s="1"/>
  <c r="D302" i="2"/>
  <c r="D303" i="2" s="1"/>
  <c r="D308" i="2" s="1"/>
  <c r="M300" i="2"/>
  <c r="L300" i="2"/>
  <c r="H300" i="2"/>
  <c r="G300" i="2"/>
  <c r="M299" i="2"/>
  <c r="L299" i="2"/>
  <c r="H299" i="2"/>
  <c r="G299" i="2"/>
  <c r="M298" i="2"/>
  <c r="L298" i="2"/>
  <c r="H298" i="2"/>
  <c r="G298" i="2"/>
  <c r="M297" i="2"/>
  <c r="L297" i="2"/>
  <c r="H297" i="2"/>
  <c r="G297" i="2"/>
  <c r="M296" i="2"/>
  <c r="L296" i="2"/>
  <c r="H296" i="2"/>
  <c r="G296" i="2"/>
  <c r="M295" i="2"/>
  <c r="L295" i="2"/>
  <c r="H295" i="2"/>
  <c r="G295" i="2"/>
  <c r="M294" i="2"/>
  <c r="L294" i="2"/>
  <c r="H294" i="2"/>
  <c r="G294" i="2"/>
  <c r="M293" i="2"/>
  <c r="L293" i="2"/>
  <c r="H293" i="2"/>
  <c r="G293" i="2"/>
  <c r="M292" i="2"/>
  <c r="L292" i="2"/>
  <c r="H292" i="2"/>
  <c r="G292" i="2"/>
  <c r="M291" i="2"/>
  <c r="L291" i="2"/>
  <c r="H291" i="2"/>
  <c r="G291" i="2"/>
  <c r="M290" i="2"/>
  <c r="L290" i="2"/>
  <c r="H290" i="2"/>
  <c r="G290" i="2"/>
  <c r="M289" i="2"/>
  <c r="L289" i="2"/>
  <c r="H289" i="2"/>
  <c r="G289" i="2"/>
  <c r="M288" i="2"/>
  <c r="L288" i="2"/>
  <c r="H288" i="2"/>
  <c r="G288" i="2"/>
  <c r="M287" i="2"/>
  <c r="L287" i="2"/>
  <c r="H287" i="2"/>
  <c r="G287" i="2"/>
  <c r="M286" i="2"/>
  <c r="L286" i="2"/>
  <c r="H286" i="2"/>
  <c r="G286" i="2"/>
  <c r="M285" i="2"/>
  <c r="L285" i="2"/>
  <c r="H285" i="2"/>
  <c r="G285" i="2"/>
  <c r="M284" i="2"/>
  <c r="L284" i="2"/>
  <c r="H284" i="2"/>
  <c r="G284" i="2"/>
  <c r="M283" i="2"/>
  <c r="L283" i="2"/>
  <c r="H283" i="2"/>
  <c r="G283" i="2"/>
  <c r="M282" i="2"/>
  <c r="L282" i="2"/>
  <c r="H282" i="2"/>
  <c r="G282" i="2"/>
  <c r="M281" i="2"/>
  <c r="L281" i="2"/>
  <c r="H281" i="2"/>
  <c r="G281" i="2"/>
  <c r="M280" i="2"/>
  <c r="L280" i="2"/>
  <c r="H280" i="2"/>
  <c r="G280" i="2"/>
  <c r="M279" i="2"/>
  <c r="L279" i="2"/>
  <c r="H279" i="2"/>
  <c r="G279" i="2"/>
  <c r="M278" i="2"/>
  <c r="L278" i="2"/>
  <c r="H278" i="2"/>
  <c r="G278" i="2"/>
  <c r="M277" i="2"/>
  <c r="L277" i="2"/>
  <c r="H277" i="2"/>
  <c r="G277" i="2"/>
  <c r="M276" i="2"/>
  <c r="L276" i="2"/>
  <c r="H276" i="2"/>
  <c r="G276" i="2"/>
  <c r="M275" i="2"/>
  <c r="L275" i="2"/>
  <c r="H275" i="2"/>
  <c r="G275" i="2"/>
  <c r="M274" i="2"/>
  <c r="L274" i="2"/>
  <c r="H274" i="2"/>
  <c r="G274" i="2"/>
  <c r="M273" i="2"/>
  <c r="L273" i="2"/>
  <c r="H273" i="2"/>
  <c r="G273" i="2"/>
  <c r="M272" i="2"/>
  <c r="L272" i="2"/>
  <c r="H272" i="2"/>
  <c r="G272" i="2"/>
  <c r="M271" i="2"/>
  <c r="L271" i="2"/>
  <c r="H271" i="2"/>
  <c r="G271" i="2"/>
  <c r="M270" i="2"/>
  <c r="H270" i="2"/>
  <c r="P250" i="2"/>
  <c r="O252" i="2" s="1"/>
  <c r="P236" i="2"/>
  <c r="O238" i="2" s="1"/>
  <c r="L227" i="2" l="1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26" i="2"/>
  <c r="I257" i="2"/>
  <c r="I258" i="2" s="1"/>
  <c r="I263" i="2" s="1"/>
  <c r="D257" i="2"/>
  <c r="D258" i="2" s="1"/>
  <c r="D263" i="2" s="1"/>
  <c r="M255" i="2"/>
  <c r="H255" i="2"/>
  <c r="M254" i="2"/>
  <c r="H254" i="2"/>
  <c r="M253" i="2"/>
  <c r="H253" i="2"/>
  <c r="M252" i="2"/>
  <c r="H252" i="2"/>
  <c r="M251" i="2"/>
  <c r="H251" i="2"/>
  <c r="M250" i="2"/>
  <c r="H250" i="2"/>
  <c r="M249" i="2"/>
  <c r="H249" i="2"/>
  <c r="M248" i="2"/>
  <c r="H248" i="2"/>
  <c r="M247" i="2"/>
  <c r="H247" i="2"/>
  <c r="M246" i="2"/>
  <c r="H246" i="2"/>
  <c r="M245" i="2"/>
  <c r="H245" i="2"/>
  <c r="M244" i="2"/>
  <c r="H244" i="2"/>
  <c r="M243" i="2"/>
  <c r="H243" i="2"/>
  <c r="M242" i="2"/>
  <c r="H242" i="2"/>
  <c r="M241" i="2"/>
  <c r="H241" i="2"/>
  <c r="M240" i="2"/>
  <c r="H240" i="2"/>
  <c r="M239" i="2"/>
  <c r="H239" i="2"/>
  <c r="M238" i="2"/>
  <c r="H238" i="2"/>
  <c r="M237" i="2"/>
  <c r="H237" i="2"/>
  <c r="M236" i="2"/>
  <c r="H236" i="2"/>
  <c r="M235" i="2"/>
  <c r="H235" i="2"/>
  <c r="M234" i="2"/>
  <c r="H234" i="2"/>
  <c r="M233" i="2"/>
  <c r="H233" i="2"/>
  <c r="M232" i="2"/>
  <c r="H232" i="2"/>
  <c r="M231" i="2"/>
  <c r="H231" i="2"/>
  <c r="M230" i="2"/>
  <c r="H230" i="2"/>
  <c r="M229" i="2"/>
  <c r="H229" i="2"/>
  <c r="M228" i="2"/>
  <c r="H228" i="2"/>
  <c r="M227" i="2"/>
  <c r="H227" i="2"/>
  <c r="M226" i="2"/>
  <c r="H226" i="2"/>
  <c r="M225" i="2"/>
  <c r="H225" i="2"/>
  <c r="P200" i="2" l="1"/>
  <c r="O202" i="2" s="1"/>
  <c r="P139" i="2" l="1"/>
  <c r="O141" i="2"/>
  <c r="L182" i="2"/>
  <c r="M182" i="2"/>
  <c r="L183" i="2"/>
  <c r="M183" i="2"/>
  <c r="L184" i="2"/>
  <c r="M184" i="2"/>
  <c r="L185" i="2"/>
  <c r="M185" i="2"/>
  <c r="L186" i="2"/>
  <c r="M186" i="2"/>
  <c r="L187" i="2"/>
  <c r="M187" i="2"/>
  <c r="L188" i="2"/>
  <c r="M188" i="2"/>
  <c r="L189" i="2"/>
  <c r="M189" i="2"/>
  <c r="L190" i="2"/>
  <c r="M190" i="2"/>
  <c r="L191" i="2"/>
  <c r="M191" i="2"/>
  <c r="L192" i="2"/>
  <c r="M192" i="2"/>
  <c r="L193" i="2"/>
  <c r="M193" i="2"/>
  <c r="L194" i="2"/>
  <c r="M194" i="2"/>
  <c r="L195" i="2"/>
  <c r="M195" i="2"/>
  <c r="L196" i="2"/>
  <c r="M196" i="2"/>
  <c r="L197" i="2"/>
  <c r="M197" i="2"/>
  <c r="L198" i="2"/>
  <c r="M198" i="2"/>
  <c r="L199" i="2"/>
  <c r="M199" i="2"/>
  <c r="L200" i="2"/>
  <c r="M200" i="2"/>
  <c r="L201" i="2"/>
  <c r="M201" i="2"/>
  <c r="L202" i="2"/>
  <c r="M202" i="2"/>
  <c r="L203" i="2"/>
  <c r="M203" i="2"/>
  <c r="L204" i="2"/>
  <c r="M204" i="2"/>
  <c r="L205" i="2"/>
  <c r="M205" i="2"/>
  <c r="L206" i="2"/>
  <c r="M206" i="2"/>
  <c r="L207" i="2"/>
  <c r="M207" i="2"/>
  <c r="L208" i="2"/>
  <c r="M208" i="2"/>
  <c r="L209" i="2"/>
  <c r="M209" i="2"/>
  <c r="L210" i="2"/>
  <c r="M210" i="2"/>
  <c r="L211" i="2"/>
  <c r="M211" i="2"/>
  <c r="H21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L181" i="2"/>
  <c r="G181" i="2"/>
  <c r="I212" i="2"/>
  <c r="I213" i="2" s="1"/>
  <c r="I218" i="2" s="1"/>
  <c r="D212" i="2"/>
  <c r="D213" i="2" s="1"/>
  <c r="D218" i="2" s="1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M181" i="2"/>
  <c r="H181" i="2"/>
  <c r="M180" i="2"/>
  <c r="H180" i="2"/>
  <c r="L137" i="2" l="1"/>
  <c r="M137" i="2"/>
  <c r="L138" i="2"/>
  <c r="M138" i="2"/>
  <c r="L139" i="2"/>
  <c r="M139" i="2"/>
  <c r="L140" i="2"/>
  <c r="M140" i="2"/>
  <c r="L141" i="2"/>
  <c r="M141" i="2"/>
  <c r="L142" i="2"/>
  <c r="M142" i="2"/>
  <c r="L143" i="2"/>
  <c r="M143" i="2"/>
  <c r="L144" i="2"/>
  <c r="M144" i="2"/>
  <c r="L145" i="2"/>
  <c r="M145" i="2"/>
  <c r="L146" i="2"/>
  <c r="M146" i="2"/>
  <c r="L147" i="2"/>
  <c r="M147" i="2"/>
  <c r="L148" i="2"/>
  <c r="M148" i="2"/>
  <c r="L149" i="2"/>
  <c r="M149" i="2"/>
  <c r="L150" i="2"/>
  <c r="M150" i="2"/>
  <c r="L151" i="2"/>
  <c r="M151" i="2"/>
  <c r="L152" i="2"/>
  <c r="M152" i="2"/>
  <c r="L153" i="2"/>
  <c r="M153" i="2"/>
  <c r="L154" i="2"/>
  <c r="M154" i="2"/>
  <c r="L155" i="2"/>
  <c r="M155" i="2"/>
  <c r="L156" i="2"/>
  <c r="M156" i="2"/>
  <c r="L157" i="2"/>
  <c r="M157" i="2"/>
  <c r="L158" i="2"/>
  <c r="M158" i="2"/>
  <c r="L159" i="2"/>
  <c r="M159" i="2"/>
  <c r="L160" i="2"/>
  <c r="M160" i="2"/>
  <c r="L161" i="2"/>
  <c r="M161" i="2"/>
  <c r="L162" i="2"/>
  <c r="M162" i="2"/>
  <c r="L163" i="2"/>
  <c r="M163" i="2"/>
  <c r="L164" i="2"/>
  <c r="M164" i="2"/>
  <c r="L165" i="2"/>
  <c r="M165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I167" i="2"/>
  <c r="I168" i="2" s="1"/>
  <c r="I173" i="2" s="1"/>
  <c r="D167" i="2"/>
  <c r="D168" i="2" s="1"/>
  <c r="D173" i="2" s="1"/>
  <c r="M136" i="2"/>
  <c r="L136" i="2"/>
  <c r="H136" i="2"/>
  <c r="G136" i="2"/>
  <c r="M135" i="2"/>
  <c r="H135" i="2"/>
  <c r="D121" i="2" l="1"/>
  <c r="I121" i="2"/>
  <c r="M118" i="2"/>
  <c r="M119" i="2"/>
  <c r="M120" i="2"/>
  <c r="H118" i="2"/>
  <c r="H119" i="2"/>
  <c r="H120" i="2"/>
  <c r="O97" i="2" l="1"/>
  <c r="I122" i="2"/>
  <c r="I127" i="2" s="1"/>
  <c r="D122" i="2"/>
  <c r="D127" i="2" s="1"/>
  <c r="M117" i="2"/>
  <c r="L117" i="2"/>
  <c r="H117" i="2"/>
  <c r="G117" i="2"/>
  <c r="M116" i="2"/>
  <c r="L116" i="2"/>
  <c r="H116" i="2"/>
  <c r="G116" i="2"/>
  <c r="M115" i="2"/>
  <c r="L115" i="2"/>
  <c r="H115" i="2"/>
  <c r="G115" i="2"/>
  <c r="M114" i="2"/>
  <c r="L114" i="2"/>
  <c r="H114" i="2"/>
  <c r="G114" i="2"/>
  <c r="M113" i="2"/>
  <c r="L113" i="2"/>
  <c r="H113" i="2"/>
  <c r="G113" i="2"/>
  <c r="M112" i="2"/>
  <c r="L112" i="2"/>
  <c r="H112" i="2"/>
  <c r="G112" i="2"/>
  <c r="M111" i="2"/>
  <c r="L111" i="2"/>
  <c r="H111" i="2"/>
  <c r="G111" i="2"/>
  <c r="M110" i="2"/>
  <c r="L110" i="2"/>
  <c r="H110" i="2"/>
  <c r="G110" i="2"/>
  <c r="M109" i="2"/>
  <c r="L109" i="2"/>
  <c r="H109" i="2"/>
  <c r="G109" i="2"/>
  <c r="M108" i="2"/>
  <c r="L108" i="2"/>
  <c r="H108" i="2"/>
  <c r="G108" i="2"/>
  <c r="M107" i="2"/>
  <c r="L107" i="2"/>
  <c r="H107" i="2"/>
  <c r="G107" i="2"/>
  <c r="M106" i="2"/>
  <c r="L106" i="2"/>
  <c r="H106" i="2"/>
  <c r="G106" i="2"/>
  <c r="M105" i="2"/>
  <c r="L105" i="2"/>
  <c r="H105" i="2"/>
  <c r="G105" i="2"/>
  <c r="M104" i="2"/>
  <c r="L104" i="2"/>
  <c r="H104" i="2"/>
  <c r="G104" i="2"/>
  <c r="M103" i="2"/>
  <c r="L103" i="2"/>
  <c r="H103" i="2"/>
  <c r="G103" i="2"/>
  <c r="M102" i="2"/>
  <c r="L102" i="2"/>
  <c r="H102" i="2"/>
  <c r="G102" i="2"/>
  <c r="M101" i="2"/>
  <c r="L101" i="2"/>
  <c r="H101" i="2"/>
  <c r="G101" i="2"/>
  <c r="M100" i="2"/>
  <c r="L100" i="2"/>
  <c r="H100" i="2"/>
  <c r="G100" i="2"/>
  <c r="M99" i="2"/>
  <c r="L99" i="2"/>
  <c r="H99" i="2"/>
  <c r="G99" i="2"/>
  <c r="M98" i="2"/>
  <c r="L98" i="2"/>
  <c r="H98" i="2"/>
  <c r="G98" i="2"/>
  <c r="M97" i="2"/>
  <c r="L97" i="2"/>
  <c r="H97" i="2"/>
  <c r="G97" i="2"/>
  <c r="M96" i="2"/>
  <c r="L96" i="2"/>
  <c r="H96" i="2"/>
  <c r="G96" i="2"/>
  <c r="M95" i="2"/>
  <c r="L95" i="2"/>
  <c r="H95" i="2"/>
  <c r="G95" i="2"/>
  <c r="M94" i="2"/>
  <c r="L94" i="2"/>
  <c r="H94" i="2"/>
  <c r="G94" i="2"/>
  <c r="M93" i="2"/>
  <c r="L93" i="2"/>
  <c r="H93" i="2"/>
  <c r="G93" i="2"/>
  <c r="M92" i="2"/>
  <c r="L92" i="2"/>
  <c r="H92" i="2"/>
  <c r="G92" i="2"/>
  <c r="M91" i="2"/>
  <c r="L91" i="2"/>
  <c r="H91" i="2"/>
  <c r="G91" i="2"/>
  <c r="M90" i="2"/>
  <c r="H90" i="2"/>
  <c r="O72" i="2" l="1"/>
  <c r="O62" i="2" l="1"/>
  <c r="I78" i="2" l="1"/>
  <c r="D78" i="2"/>
  <c r="O52" i="2"/>
  <c r="M50" i="2" l="1"/>
  <c r="L50" i="2"/>
  <c r="H50" i="2"/>
  <c r="G50" i="2"/>
  <c r="L52" i="2"/>
  <c r="M52" i="2"/>
  <c r="L53" i="2"/>
  <c r="M53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L67" i="2"/>
  <c r="M67" i="2"/>
  <c r="L68" i="2"/>
  <c r="M68" i="2"/>
  <c r="L69" i="2"/>
  <c r="M69" i="2"/>
  <c r="L70" i="2"/>
  <c r="M70" i="2"/>
  <c r="L71" i="2"/>
  <c r="M71" i="2"/>
  <c r="L72" i="2"/>
  <c r="M72" i="2"/>
  <c r="L73" i="2"/>
  <c r="M73" i="2"/>
  <c r="L74" i="2"/>
  <c r="M74" i="2"/>
  <c r="L75" i="2"/>
  <c r="M75" i="2"/>
  <c r="L76" i="2"/>
  <c r="M76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3" i="2"/>
  <c r="H73" i="2"/>
  <c r="G74" i="2"/>
  <c r="H74" i="2"/>
  <c r="G75" i="2"/>
  <c r="H75" i="2"/>
  <c r="G76" i="2"/>
  <c r="H76" i="2"/>
  <c r="I79" i="2"/>
  <c r="I84" i="2" s="1"/>
  <c r="D79" i="2"/>
  <c r="D84" i="2" s="1"/>
  <c r="M51" i="2"/>
  <c r="L51" i="2"/>
  <c r="H51" i="2"/>
  <c r="G51" i="2"/>
  <c r="M49" i="2"/>
  <c r="H49" i="2"/>
  <c r="B100" i="1"/>
  <c r="C100" i="1"/>
  <c r="O29" i="2" l="1"/>
  <c r="N44" i="2" l="1"/>
  <c r="Q44" i="2" s="1"/>
  <c r="L543" i="2" s="1"/>
  <c r="M543" i="2" s="1"/>
  <c r="D38" i="2" l="1"/>
  <c r="I38" i="2"/>
  <c r="I39" i="2" l="1"/>
  <c r="I44" i="2" s="1"/>
  <c r="I543" i="2" s="1"/>
  <c r="D39" i="2"/>
  <c r="D44" i="2" s="1"/>
  <c r="C102" i="1" l="1"/>
</calcChain>
</file>

<file path=xl/sharedStrings.xml><?xml version="1.0" encoding="utf-8"?>
<sst xmlns="http://schemas.openxmlformats.org/spreadsheetml/2006/main" count="1738" uniqueCount="201">
  <si>
    <t>Date</t>
  </si>
  <si>
    <t>Heures</t>
  </si>
  <si>
    <t>Descriptif</t>
  </si>
  <si>
    <t>Diverses corrections code + préparation transfert définitif</t>
  </si>
  <si>
    <t>Loyers</t>
  </si>
  <si>
    <t>Ensemble des prestations en vue de la cession des codes et programmes, liste clients, devis, etc …</t>
  </si>
  <si>
    <t>Année 2020</t>
  </si>
  <si>
    <t>Année 2019</t>
  </si>
  <si>
    <t>décembre</t>
  </si>
  <si>
    <t xml:space="preserve">Réponses email </t>
  </si>
  <si>
    <t>Jours</t>
  </si>
  <si>
    <t>Devis CARRE 7</t>
  </si>
  <si>
    <t>Tél. CARRE7, Partner 4D et email</t>
  </si>
  <si>
    <t>Relevé des déplacements</t>
  </si>
  <si>
    <t>CG - km</t>
  </si>
  <si>
    <t>MCS - km</t>
  </si>
  <si>
    <t>Objet</t>
  </si>
  <si>
    <t>Assistance tél. JACQUEMIN (BAFB)</t>
  </si>
  <si>
    <t>AMT Loyers</t>
  </si>
  <si>
    <t>km</t>
  </si>
  <si>
    <t>Tél. RIVEIRO Filipe + courriels</t>
  </si>
  <si>
    <t>Tél. et courriel</t>
  </si>
  <si>
    <t>ARCH'Info du 13/01/2020 + envoi</t>
  </si>
  <si>
    <t>10h00 Chantier Laneffe (contrôle)</t>
  </si>
  <si>
    <t>Chantier Froidchapelle (contrôle)</t>
  </si>
  <si>
    <t>14h30 Chantier Laneffe (Visite chantier)</t>
  </si>
  <si>
    <t>Chantier Froidchapelle (Visite chantier)</t>
  </si>
  <si>
    <t>Chantier Laneffe (contrôle)</t>
  </si>
  <si>
    <t>Ve</t>
  </si>
  <si>
    <t>Sa</t>
  </si>
  <si>
    <t>Di</t>
  </si>
  <si>
    <t>Lu</t>
  </si>
  <si>
    <t>Ma</t>
  </si>
  <si>
    <t>Me</t>
  </si>
  <si>
    <t>Je</t>
  </si>
  <si>
    <t>Comptable à Gosselies</t>
  </si>
  <si>
    <t>Autres frais</t>
  </si>
  <si>
    <t xml:space="preserve">T O T A L </t>
  </si>
  <si>
    <t>Frais auto</t>
  </si>
  <si>
    <t>Diesel</t>
  </si>
  <si>
    <t>Usage GSM (30%)</t>
  </si>
  <si>
    <t>Usage ligne Internet (30%)</t>
  </si>
  <si>
    <t>Emails, tél.  et devis modifié CARRE 7</t>
  </si>
  <si>
    <t>Rembours. Paiements + emails aux clients concernés</t>
  </si>
  <si>
    <t>Club foot Somzée - Examen fissure dalle</t>
  </si>
  <si>
    <t>Présentation ARCH à Enghien</t>
  </si>
  <si>
    <t>Réponses aux emails en fin de journée.</t>
  </si>
  <si>
    <t>TOTAL</t>
  </si>
  <si>
    <t>Démo ARCH à ENGHIEN</t>
  </si>
  <si>
    <t>Examen planning XXA + diverses corrections reportées dans ARCH - Modifications 2020-01-20.docx</t>
  </si>
  <si>
    <t>Dépannage DELTA Atelier : raccourcis et ARCH2.exe disparu à cause de l'antivirus Trens Tendance. Refait l'install.</t>
  </si>
  <si>
    <t>Examen du problème de Claude NEUBERG (ATRIUM) avec le fichier ARCH_LOGIN</t>
  </si>
  <si>
    <t>Motif</t>
  </si>
  <si>
    <t>Km</t>
  </si>
  <si>
    <t>10h00 Chantier Laneffe (livraison toiles)</t>
  </si>
  <si>
    <t>Modif ARCH_P pour envoi des emails de RAPPORT</t>
  </si>
  <si>
    <t>Install chez CLAUS  problème Bitdefender</t>
  </si>
  <si>
    <t>Modif ARCH_P - Etats module financier (remise à blanc certains champs)</t>
  </si>
  <si>
    <t>Relevé des prestations pour la cession du programme et l'assistance 2019-12 et 2020-01</t>
  </si>
  <si>
    <t>Hotline + courriels CLARENNE Cédric (erreur index dans fichiers)</t>
  </si>
  <si>
    <t>AMT Loyers, annulé en cours de route -&gt; session TW</t>
  </si>
  <si>
    <t>TW 9h00 - 12h30 et 13h30 - 15h30</t>
  </si>
  <si>
    <t>Problèmes CLAUS, ROYER, FANIELLE (email et tél.)</t>
  </si>
  <si>
    <t>problème CLAUS (rapports) + Fanielle (envoi emails) + Royer (coupure réseau)</t>
  </si>
  <si>
    <t>Test et résolution problème CLAUS (titre des lots dans les rapports)</t>
  </si>
  <si>
    <t>Tél. OPEN Architectes : problème de clé … clés non mises à jour. Fait via TW</t>
  </si>
  <si>
    <t>Problème BLAISE : connection clé Wibu : aucun problème constaté - ARCH était resté ouvert quand le poste s'est mis en veille : le problème s'est produit lors de la réactivation d'ARCH. Il a suffit de le relancer.</t>
  </si>
  <si>
    <t>10h00 Chantier Laneffe (contrôle toile)</t>
  </si>
  <si>
    <t>Autres</t>
  </si>
  <si>
    <t>l/100 km</t>
  </si>
  <si>
    <t>litres</t>
  </si>
  <si>
    <t>Taxe TMC</t>
  </si>
  <si>
    <t>Taxe Annuelle</t>
  </si>
  <si>
    <t>RAPPORTS chez NANNAN + examen site et versions ARCH_.exe</t>
  </si>
  <si>
    <t xml:space="preserve">Tél. et emails c/ clé - JAUME, OPEN Architectes, </t>
  </si>
  <si>
    <t>LP Architecte : via TW suppression lancement Serveur Réseau + explication première mise à jour de sa clé (RTU bien reçu mais non appliqué).</t>
  </si>
  <si>
    <t>Correction des états de type tableau (monétaire au lieu de réel) + nouvel état CCH_Tableau_01_IntLong.wde</t>
  </si>
  <si>
    <t>Matin à Loyers et après-midi chez ABR</t>
  </si>
  <si>
    <t>AMT Loyers + ABR Bousval</t>
  </si>
  <si>
    <t>lu</t>
  </si>
  <si>
    <t>Chantier Froidchapelle (réunion hebd.)</t>
  </si>
  <si>
    <t>TW avec Fr. Panier (Van den Branden) : doublon dans impression</t>
  </si>
  <si>
    <t>Tests Etat_CCH_Soumi_1_7 pour repérer ce problème + emails</t>
  </si>
  <si>
    <t>TW 9h00 - 11h30 + démo Delta Hainaut Mons</t>
  </si>
  <si>
    <t>Démo Delta Hainaut à Mons</t>
  </si>
  <si>
    <t>Install SendEmailByOutlook chez CLAUS -&gt; envoi OK</t>
  </si>
  <si>
    <t>9h30 Chantier Laneffe</t>
  </si>
  <si>
    <t>Correction erreur rencontrée dans Etat_CCH_Soumi … Le problème ne venait pas de l'état mais du mode de chargement d'une table dans FEN_CCH (param. modifié : en mémoire).</t>
  </si>
  <si>
    <t>Tests et réponses à Mme SERVAIS (aucun problème dans ARCH)</t>
  </si>
  <si>
    <t>SERVAIS : modèles de décompte</t>
  </si>
  <si>
    <t>Tél. GERARD -&gt; mise à jour clé : serveur Wibu pas arrêté et relancé</t>
  </si>
  <si>
    <t>Mise au point des fichiers BIM pour démo demain</t>
  </si>
  <si>
    <t>Création d'une banque d'honoraires &gt; 3000 enreg. -&gt; Tests</t>
  </si>
  <si>
    <t>Matin à Loyers et après-midi démo à Auderghem</t>
  </si>
  <si>
    <t>10h00 Chantier Laneffe</t>
  </si>
  <si>
    <t>AMT Loyers + Démo Auderghem</t>
  </si>
  <si>
    <t>Correection nétats factures -&gt; images non imprimées car champ texte RTF coché "compatible WinDev 22"</t>
  </si>
  <si>
    <t>Dépannages SOUALLE Jérémy et BAILLY Cécile (XXA)</t>
  </si>
  <si>
    <t>Dépannage AAUCB + prise RV pour formation le 28/02</t>
  </si>
  <si>
    <t>Chantier Froidchapelle (carrelage)</t>
  </si>
  <si>
    <t>Total diesel</t>
  </si>
  <si>
    <t>Total frais</t>
  </si>
  <si>
    <t>Micro Construct Services scrl</t>
  </si>
  <si>
    <t>GOBLET Christian</t>
  </si>
  <si>
    <t>Dépannage WIBU chez NANNAN (problème après mise à jour d'ARCHICAD)</t>
  </si>
  <si>
    <t>Entretien tél. avec IRIS + email</t>
  </si>
  <si>
    <t>BLAISE : problèmes de clé WIBU sur son poste (clé réseau)</t>
  </si>
  <si>
    <t>14h00 Chantier Laneffe</t>
  </si>
  <si>
    <t>PHV Vandewalle : problème de mise en page ([CCH_NOM] + email</t>
  </si>
  <si>
    <t>Bsolutions - Serge Desmet - Problème impression CCH : recherche, tests, tél. TW -&gt; états sur site non corrects.  + email.</t>
  </si>
  <si>
    <t>INASEP : problème impression long CCH …</t>
  </si>
  <si>
    <t>Formation chez STAMP à Uccle</t>
  </si>
  <si>
    <t>CHR Archi : installation ARCH sur le poste de Mme BEMELMANS + déplacement clé sur son poste et lancement Serveur Réseau.</t>
  </si>
  <si>
    <t>OPEN Architectes : problème clé WIBU réglé</t>
  </si>
  <si>
    <t>BLAISE : problème clé WIBU - Désistal et install wibu 6.51 téléchargé sur site WIBU</t>
  </si>
  <si>
    <t>Formation chez AAUCB à Bousval</t>
  </si>
  <si>
    <t>Proposition pour la question de M. Patigny (largeur colonne REF dans métré d'un état)</t>
  </si>
  <si>
    <t>Réflexion et réponses c/ BIM de Bsolutions</t>
  </si>
  <si>
    <t>Formation AAUCB : 3 hr + 1h1/2 déplacement A/R</t>
  </si>
  <si>
    <t>Formation STAMP : 4 hr + 2h1/2 déplacement A/R</t>
  </si>
  <si>
    <t>Mise à jour des Indices de révision -&gt; site web</t>
  </si>
  <si>
    <t>Réponse email et expl. c/ mise à jour v2/v3 vers v4</t>
  </si>
  <si>
    <t>Via TW</t>
  </si>
  <si>
    <t>13h30 Chantier Laneffe - Récep. Provis.</t>
  </si>
  <si>
    <t>Philippeville (CBM Informatique)</t>
  </si>
  <si>
    <t>Arch. MARIONEX - Test CCH provenant de PHV Consulting + explications sur l'impression du CCH</t>
  </si>
  <si>
    <t>Courriels avec A2Maisons (M. Patigny)</t>
  </si>
  <si>
    <t>Examen problème A2M + contrôle code et mise à jour sur site.</t>
  </si>
  <si>
    <t>Examen et email c/ mot de passe ARCH v1 (4D Partner)</t>
  </si>
  <si>
    <t>Examen problème soumission + email</t>
  </si>
  <si>
    <t>Poursuite de l'examen, notamment des différences de totaux</t>
  </si>
  <si>
    <t>Fin de l'examen, rapport complet et suggestions (email)</t>
  </si>
  <si>
    <t>Nouvelles questions 'soumissions'</t>
  </si>
  <si>
    <t>idem</t>
  </si>
  <si>
    <t>Démo H&amp;M via TW</t>
  </si>
  <si>
    <t>Réunion Collège Froidchapelle</t>
  </si>
  <si>
    <t>Entretien 120.000 km</t>
  </si>
  <si>
    <t xml:space="preserve"> le 30/06/2020</t>
  </si>
  <si>
    <t>FRAIS AUTO</t>
  </si>
  <si>
    <t>NOTE DE REMBOURSEMENT DE FRAIS DU 30/06/2020</t>
  </si>
  <si>
    <t>NOTE DE REMBOURSEMENT DE FRAIS DU 31/07/2020</t>
  </si>
  <si>
    <t>totaliser les deux pleins</t>
  </si>
  <si>
    <t xml:space="preserve"> </t>
  </si>
  <si>
    <t>NOTE DE REMBOURSEMENT DE FRAIS DU 31/08/2020</t>
  </si>
  <si>
    <t xml:space="preserve"> le 31/08/2020</t>
  </si>
  <si>
    <t>Chantier Froidchapelle (avec C.S.T.C.)</t>
  </si>
  <si>
    <t>NOTE DE REMBOURSEMENT DE FRAIS DU 30/09/2020</t>
  </si>
  <si>
    <t>Deux pneus</t>
  </si>
  <si>
    <t xml:space="preserve"> le 31/09/2020</t>
  </si>
  <si>
    <t>NOTE DE REMBOURSEMENT DE FRAIS DU 31/10/2020</t>
  </si>
  <si>
    <t>NOTE DE REMBOURSEMENT DE FRAIS DU 30/11/2020</t>
  </si>
  <si>
    <t>Chantier Froidchapelle (avec CSTC)</t>
  </si>
  <si>
    <t xml:space="preserve">Chantier Froidchapelle </t>
  </si>
  <si>
    <t>Loyer bureau,  informatique, consommables., …</t>
  </si>
  <si>
    <t>NOTE DE REMBOURSEMENT DE FRAIS DU 31/12/2020</t>
  </si>
  <si>
    <t>Freins avant MONDEO</t>
  </si>
  <si>
    <t>Chauffage et électricité (15%)</t>
  </si>
  <si>
    <t>NOTE DE REMBOURSEMENT DE FRAIS DU 31/01/2021</t>
  </si>
  <si>
    <t>TOTAL ANNEE</t>
  </si>
  <si>
    <t>année</t>
  </si>
  <si>
    <t>mensuel</t>
  </si>
  <si>
    <t>diesel seul / total des frais diesel compris</t>
  </si>
  <si>
    <t>Assurance RC Vivium</t>
  </si>
  <si>
    <t>NOTE DE REMBOURSEMENT DE FRAIS DU 28/02/2021</t>
  </si>
  <si>
    <t>Chantier Contrôle séchage dalle)</t>
  </si>
  <si>
    <t>NOTE DE REMBOURSEMENT DE FRAIS DU 31/03/2021</t>
  </si>
  <si>
    <t>Chantier avec Jacqmin et Phgilippart</t>
  </si>
  <si>
    <t>Repose pneus été</t>
  </si>
  <si>
    <t>NOTE DE REMBOURSEMENT DE FRAIS DU 30/04/2021</t>
  </si>
  <si>
    <t>Chantier Contrôle séchage dalle + divers)</t>
  </si>
  <si>
    <t>Chantier Froidchapelle - réunion hebdomadaire</t>
  </si>
  <si>
    <t>Chantier Froidchapelle -électricité basket</t>
  </si>
  <si>
    <t>NOTE DE REMBOURSEMENT DE FRAIS DU 31/05/2021</t>
  </si>
  <si>
    <t>NOTE DE REMBOURSEMENT DE FRAIS DU 30/06/2021</t>
  </si>
  <si>
    <t>Total</t>
  </si>
  <si>
    <t>Chantier Froidchapelle -RECEPTION PROVISOIRE</t>
  </si>
  <si>
    <t>Chantier Froidchapelle - réunion hebdomadaire + relevés LUX de nuit</t>
  </si>
  <si>
    <t>Chantier Froidchapelle - contrôle avant réception</t>
  </si>
  <si>
    <t>SAVARINO - Remplacement vanne EGR</t>
  </si>
  <si>
    <t>NOTE DE REMBOURSEMENT DE FRAIS DU 31/07/2021</t>
  </si>
  <si>
    <t>Chantier Froidchapelle - bilan électricité à modifier</t>
  </si>
  <si>
    <t>Chantier Froidchapelle - tests niveaux éclairement modifiés --&gt; REFUS</t>
  </si>
  <si>
    <t>NOTE DE REMBOURSEMENT DE FRAIS DU 30/08/2021</t>
  </si>
  <si>
    <t>SAVARINO - Entretien 150.000 km</t>
  </si>
  <si>
    <t>NOTE DE REMBOURSEMENT DE FRAIS DU 31/09/2021</t>
  </si>
  <si>
    <t>Froidchapelle - DIU des lots 3 et 4</t>
  </si>
  <si>
    <t>Froidchapelle - Problème du bruit chez le voisin</t>
  </si>
  <si>
    <t>Froidchapelle - Problème de condensation dans le hall de sport</t>
  </si>
  <si>
    <t>Vacances</t>
  </si>
  <si>
    <t>Fin  vacances</t>
  </si>
  <si>
    <t>Hall sport Laneffe - Problèmes de fuites en toiture.</t>
  </si>
  <si>
    <t>Hall sport Laneffe -Avec directeur communal, Ameline  etc …</t>
  </si>
  <si>
    <t>2 pneus hivers + repose 2 existants</t>
  </si>
  <si>
    <t>par mois</t>
  </si>
  <si>
    <t>Hall sport Laneffe - Contrôle infiltrations</t>
  </si>
  <si>
    <t>NOTE DE REMBOURSEMENT DE FRAIS DU 30/11/2021</t>
  </si>
  <si>
    <t>NOTE DE REMBOURSEMENT DE FRAIS DU 31/10/2021</t>
  </si>
  <si>
    <t>Hall sport Laneffe - Contrôle infiltrations ou condensation ?</t>
  </si>
  <si>
    <t>NOTE DE REMBOURSEMENT DE FRAIS DU 31/12/2021</t>
  </si>
  <si>
    <t>Totaux de l'année</t>
  </si>
  <si>
    <t>Déplacements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</si>
</sst>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0C]_-;\-* #,##0.00\ [$€-40C]_-;_-* &quot;-&quot;??\ [$€-40C]_-;_-@_-"/>
    <numFmt numFmtId="165" formatCode="_-* #,##0.000_-;\-* #,##0.000_-;_-* &quot;-&quot;??_-;_-@_-"/>
    <numFmt numFmtId="166" formatCode="#,##0.00\ &quot;€&quot;"/>
    <numFmt numFmtId="167" formatCode="_-* #,##0.000\ [$€-40C]_-;\-* #,##0.000\ [$€-40C]_-;_-* &quot;-&quot;??\ [$€-40C]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 tint="0.34998626667073579"/>
      </right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auto="1"/>
      </right>
      <top style="thin">
        <color auto="1"/>
      </top>
      <bottom style="thin">
        <color theme="1" tint="0.34998626667073579"/>
      </bottom>
      <diagonal/>
    </border>
    <border>
      <left style="thin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vertical="top"/>
    </xf>
    <xf numFmtId="2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2" fontId="1" fillId="0" borderId="0" xfId="0" applyNumberFormat="1" applyFont="1" applyAlignment="1">
      <alignment horizontal="center" vertical="top"/>
    </xf>
    <xf numFmtId="0" fontId="0" fillId="0" borderId="0" xfId="0" applyNumberFormat="1" applyAlignment="1">
      <alignment horizontal="center" vertical="top"/>
    </xf>
    <xf numFmtId="16" fontId="0" fillId="0" borderId="0" xfId="0" applyNumberFormat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164" fontId="0" fillId="0" borderId="0" xfId="0" applyNumberFormat="1" applyAlignment="1">
      <alignment vertical="top"/>
    </xf>
    <xf numFmtId="164" fontId="1" fillId="0" borderId="6" xfId="0" applyNumberFormat="1" applyFont="1" applyBorder="1" applyAlignment="1">
      <alignment horizontal="center"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vertical="top"/>
    </xf>
    <xf numFmtId="0" fontId="1" fillId="0" borderId="8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7" fontId="2" fillId="0" borderId="0" xfId="0" applyNumberFormat="1" applyFont="1" applyBorder="1" applyAlignment="1">
      <alignment horizontal="center" vertical="top"/>
    </xf>
    <xf numFmtId="16" fontId="3" fillId="0" borderId="0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1" fillId="0" borderId="8" xfId="0" applyFont="1" applyBorder="1" applyAlignment="1">
      <alignment vertical="top"/>
    </xf>
    <xf numFmtId="164" fontId="1" fillId="0" borderId="2" xfId="0" applyNumberFormat="1" applyFont="1" applyBorder="1" applyAlignment="1">
      <alignment horizontal="center" vertical="top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1" fillId="0" borderId="3" xfId="0" applyNumberFormat="1" applyFont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center"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0" xfId="0" applyAlignment="1">
      <alignment horizontal="center" vertical="top"/>
    </xf>
    <xf numFmtId="2" fontId="1" fillId="0" borderId="13" xfId="0" applyNumberFormat="1" applyFont="1" applyBorder="1" applyAlignment="1">
      <alignment horizontal="center" vertical="top"/>
    </xf>
    <xf numFmtId="43" fontId="0" fillId="0" borderId="6" xfId="1" applyFont="1" applyBorder="1" applyAlignment="1">
      <alignment vertical="top"/>
    </xf>
    <xf numFmtId="43" fontId="0" fillId="0" borderId="0" xfId="1" applyFont="1" applyBorder="1" applyAlignment="1">
      <alignment vertical="top"/>
    </xf>
    <xf numFmtId="43" fontId="1" fillId="0" borderId="0" xfId="1" applyFont="1" applyBorder="1" applyAlignment="1">
      <alignment horizontal="center" vertical="top"/>
    </xf>
    <xf numFmtId="43" fontId="0" fillId="0" borderId="11" xfId="1" applyFont="1" applyBorder="1" applyAlignment="1">
      <alignment vertical="top"/>
    </xf>
    <xf numFmtId="43" fontId="0" fillId="0" borderId="0" xfId="1" applyFont="1" applyAlignment="1">
      <alignment vertical="top"/>
    </xf>
    <xf numFmtId="2" fontId="5" fillId="0" borderId="0" xfId="0" applyNumberFormat="1" applyFont="1" applyBorder="1" applyAlignment="1">
      <alignment vertical="top"/>
    </xf>
    <xf numFmtId="165" fontId="5" fillId="0" borderId="0" xfId="1" applyNumberFormat="1" applyFont="1" applyBorder="1" applyAlignment="1">
      <alignment vertical="top"/>
    </xf>
    <xf numFmtId="2" fontId="1" fillId="0" borderId="14" xfId="0" applyNumberFormat="1" applyFont="1" applyBorder="1" applyAlignment="1">
      <alignment horizontal="center" vertical="top"/>
    </xf>
    <xf numFmtId="43" fontId="5" fillId="0" borderId="0" xfId="1" applyFont="1" applyBorder="1" applyAlignment="1">
      <alignment vertical="top"/>
    </xf>
    <xf numFmtId="2" fontId="0" fillId="0" borderId="9" xfId="0" applyNumberFormat="1" applyBorder="1" applyAlignment="1">
      <alignment vertical="top"/>
    </xf>
    <xf numFmtId="166" fontId="0" fillId="0" borderId="6" xfId="0" applyNumberFormat="1" applyBorder="1" applyAlignment="1">
      <alignment vertical="top"/>
    </xf>
    <xf numFmtId="166" fontId="0" fillId="0" borderId="0" xfId="0" applyNumberFormat="1" applyBorder="1" applyAlignment="1">
      <alignment vertical="top"/>
    </xf>
    <xf numFmtId="166" fontId="1" fillId="0" borderId="0" xfId="0" applyNumberFormat="1" applyFont="1" applyBorder="1" applyAlignment="1">
      <alignment horizontal="center" vertical="top"/>
    </xf>
    <xf numFmtId="166" fontId="0" fillId="0" borderId="0" xfId="0" applyNumberFormat="1" applyAlignment="1">
      <alignment vertical="top"/>
    </xf>
    <xf numFmtId="166" fontId="1" fillId="2" borderId="4" xfId="0" applyNumberFormat="1" applyFont="1" applyFill="1" applyBorder="1" applyAlignment="1">
      <alignment horizontal="center" vertical="top"/>
    </xf>
    <xf numFmtId="166" fontId="0" fillId="0" borderId="11" xfId="0" applyNumberFormat="1" applyBorder="1" applyAlignment="1">
      <alignment vertical="top"/>
    </xf>
    <xf numFmtId="166" fontId="1" fillId="0" borderId="0" xfId="1" applyNumberFormat="1" applyFont="1" applyFill="1" applyBorder="1" applyAlignment="1">
      <alignment horizontal="center" vertical="top"/>
    </xf>
    <xf numFmtId="0" fontId="1" fillId="0" borderId="9" xfId="0" applyFont="1" applyBorder="1" applyAlignment="1">
      <alignment vertical="top" wrapText="1"/>
    </xf>
    <xf numFmtId="164" fontId="1" fillId="0" borderId="0" xfId="0" applyNumberFormat="1" applyFont="1" applyBorder="1" applyAlignment="1">
      <alignment horizontal="center" vertical="top"/>
    </xf>
    <xf numFmtId="164" fontId="1" fillId="2" borderId="15" xfId="0" applyNumberFormat="1" applyFont="1" applyFill="1" applyBorder="1" applyAlignment="1">
      <alignment horizontal="center" vertical="top"/>
    </xf>
    <xf numFmtId="0" fontId="1" fillId="0" borderId="16" xfId="0" applyNumberFormat="1" applyFont="1" applyBorder="1" applyAlignment="1">
      <alignment horizontal="center" vertical="top"/>
    </xf>
    <xf numFmtId="2" fontId="1" fillId="0" borderId="17" xfId="0" applyNumberFormat="1" applyFont="1" applyBorder="1" applyAlignment="1">
      <alignment horizontal="center" vertical="top"/>
    </xf>
    <xf numFmtId="0" fontId="1" fillId="0" borderId="18" xfId="0" applyFont="1" applyBorder="1" applyAlignment="1">
      <alignment vertical="top" wrapText="1"/>
    </xf>
    <xf numFmtId="0" fontId="0" fillId="0" borderId="19" xfId="0" applyNumberFormat="1" applyBorder="1" applyAlignment="1">
      <alignment horizontal="center" vertical="top"/>
    </xf>
    <xf numFmtId="2" fontId="0" fillId="0" borderId="20" xfId="0" applyNumberFormat="1" applyBorder="1" applyAlignment="1">
      <alignment horizontal="center" vertical="top"/>
    </xf>
    <xf numFmtId="0" fontId="0" fillId="0" borderId="21" xfId="0" applyBorder="1" applyAlignment="1">
      <alignment vertical="top" wrapText="1"/>
    </xf>
    <xf numFmtId="0" fontId="1" fillId="0" borderId="19" xfId="0" applyNumberFormat="1" applyFont="1" applyBorder="1" applyAlignment="1">
      <alignment horizontal="center" vertical="top"/>
    </xf>
    <xf numFmtId="16" fontId="0" fillId="0" borderId="19" xfId="0" applyNumberFormat="1" applyBorder="1" applyAlignment="1">
      <alignment horizontal="center" vertical="top"/>
    </xf>
    <xf numFmtId="2" fontId="0" fillId="0" borderId="20" xfId="0" applyNumberFormat="1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16" fontId="0" fillId="0" borderId="22" xfId="0" applyNumberFormat="1" applyBorder="1" applyAlignment="1">
      <alignment horizontal="center" vertical="top"/>
    </xf>
    <xf numFmtId="2" fontId="0" fillId="0" borderId="23" xfId="0" applyNumberFormat="1" applyBorder="1" applyAlignment="1">
      <alignment horizontal="center" vertical="top"/>
    </xf>
    <xf numFmtId="0" fontId="0" fillId="0" borderId="24" xfId="0" applyBorder="1" applyAlignment="1">
      <alignment vertical="top" wrapText="1"/>
    </xf>
    <xf numFmtId="16" fontId="0" fillId="0" borderId="0" xfId="0" applyNumberFormat="1" applyBorder="1" applyAlignment="1">
      <alignment horizontal="center" vertical="top"/>
    </xf>
    <xf numFmtId="2" fontId="0" fillId="0" borderId="0" xfId="0" applyNumberForma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17" fontId="2" fillId="3" borderId="4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9" xfId="0" applyBorder="1" applyAlignment="1">
      <alignment horizontal="center" vertical="top"/>
    </xf>
    <xf numFmtId="166" fontId="0" fillId="0" borderId="9" xfId="0" applyNumberFormat="1" applyBorder="1" applyAlignment="1">
      <alignment vertical="top"/>
    </xf>
    <xf numFmtId="164" fontId="0" fillId="0" borderId="9" xfId="0" applyNumberFormat="1" applyBorder="1" applyAlignment="1">
      <alignment vertical="top"/>
    </xf>
    <xf numFmtId="16" fontId="3" fillId="0" borderId="8" xfId="0" applyNumberFormat="1" applyFont="1" applyBorder="1" applyAlignment="1">
      <alignment horizontal="center" vertical="top"/>
    </xf>
    <xf numFmtId="43" fontId="6" fillId="0" borderId="0" xfId="1" applyFont="1" applyBorder="1" applyAlignment="1">
      <alignment horizontal="right" vertical="top"/>
    </xf>
    <xf numFmtId="44" fontId="1" fillId="0" borderId="0" xfId="2" applyFont="1" applyBorder="1" applyAlignment="1">
      <alignment horizontal="center" vertical="top"/>
    </xf>
    <xf numFmtId="0" fontId="0" fillId="0" borderId="0" xfId="0" applyBorder="1" applyAlignment="1">
      <alignment vertical="top"/>
    </xf>
    <xf numFmtId="166" fontId="1" fillId="0" borderId="15" xfId="0" applyNumberFormat="1" applyFont="1" applyBorder="1" applyAlignment="1">
      <alignment vertical="top"/>
    </xf>
    <xf numFmtId="43" fontId="5" fillId="0" borderId="0" xfId="1" applyFont="1" applyBorder="1" applyAlignment="1">
      <alignment horizontal="right" vertical="top"/>
    </xf>
    <xf numFmtId="43" fontId="0" fillId="0" borderId="0" xfId="1" applyFont="1" applyBorder="1" applyAlignment="1">
      <alignment horizontal="right" vertical="top"/>
    </xf>
    <xf numFmtId="167" fontId="5" fillId="0" borderId="0" xfId="1" applyNumberFormat="1" applyFont="1" applyBorder="1" applyAlignment="1">
      <alignment vertical="top"/>
    </xf>
    <xf numFmtId="166" fontId="7" fillId="0" borderId="0" xfId="0" applyNumberFormat="1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166" fontId="1" fillId="0" borderId="0" xfId="0" applyNumberFormat="1" applyFont="1" applyAlignment="1">
      <alignment horizontal="center" vertical="top"/>
    </xf>
    <xf numFmtId="166" fontId="0" fillId="0" borderId="0" xfId="0" applyNumberFormat="1" applyBorder="1" applyAlignment="1">
      <alignment horizontal="center" vertical="top"/>
    </xf>
    <xf numFmtId="164" fontId="1" fillId="2" borderId="25" xfId="0" applyNumberFormat="1" applyFont="1" applyFill="1" applyBorder="1" applyAlignment="1">
      <alignment horizontal="center" vertical="top"/>
    </xf>
    <xf numFmtId="43" fontId="0" fillId="0" borderId="8" xfId="1" quotePrefix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1" fillId="0" borderId="0" xfId="0" applyNumberFormat="1" applyFont="1" applyAlignment="1">
      <alignment horizontal="center" vertical="top" wrapText="1"/>
    </xf>
    <xf numFmtId="43" fontId="0" fillId="0" borderId="8" xfId="1" quotePrefix="1" applyFont="1" applyBorder="1" applyAlignment="1">
      <alignment horizontal="center" vertical="top"/>
    </xf>
    <xf numFmtId="43" fontId="0" fillId="0" borderId="9" xfId="1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top"/>
    </xf>
    <xf numFmtId="44" fontId="0" fillId="0" borderId="0" xfId="2" applyFont="1" applyAlignment="1">
      <alignment horizontal="center" vertical="top"/>
    </xf>
    <xf numFmtId="166" fontId="0" fillId="0" borderId="0" xfId="0" applyNumberFormat="1" applyFont="1" applyBorder="1" applyAlignment="1">
      <alignment vertical="top"/>
    </xf>
    <xf numFmtId="0" fontId="0" fillId="0" borderId="0" xfId="0" applyBorder="1" applyAlignment="1">
      <alignment horizontal="left" vertical="top" wrapText="1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2"/>
  <sheetViews>
    <sheetView topLeftCell="A79" workbookViewId="0">
      <selection activeCell="D100" sqref="D100"/>
    </sheetView>
  </sheetViews>
  <sheetFormatPr baseColWidth="10" defaultColWidth="9.140625" defaultRowHeight="15" x14ac:dyDescent="0.25"/>
  <cols>
    <col min="1" max="1" width="14.85546875" style="5" customWidth="1"/>
    <col min="2" max="2" width="15.42578125" style="2" customWidth="1"/>
    <col min="3" max="3" width="10.28515625" style="2" customWidth="1"/>
    <col min="4" max="4" width="56.5703125" style="3" customWidth="1"/>
    <col min="5" max="16384" width="9.140625" style="1"/>
  </cols>
  <sheetData>
    <row r="1" spans="1:4" ht="18.75" customHeight="1" x14ac:dyDescent="0.25">
      <c r="A1" s="98" t="s">
        <v>58</v>
      </c>
      <c r="B1" s="98"/>
      <c r="C1" s="98"/>
      <c r="D1" s="98"/>
    </row>
    <row r="3" spans="1:4" x14ac:dyDescent="0.25">
      <c r="A3" s="61" t="s">
        <v>0</v>
      </c>
      <c r="B3" s="62" t="s">
        <v>1</v>
      </c>
      <c r="C3" s="62" t="s">
        <v>10</v>
      </c>
      <c r="D3" s="63" t="s">
        <v>2</v>
      </c>
    </row>
    <row r="4" spans="1:4" x14ac:dyDescent="0.25">
      <c r="A4" s="64"/>
      <c r="B4" s="65"/>
      <c r="C4" s="65"/>
      <c r="D4" s="66"/>
    </row>
    <row r="5" spans="1:4" x14ac:dyDescent="0.25">
      <c r="A5" s="67" t="s">
        <v>7</v>
      </c>
      <c r="B5" s="65"/>
      <c r="C5" s="65"/>
      <c r="D5" s="66"/>
    </row>
    <row r="6" spans="1:4" x14ac:dyDescent="0.25">
      <c r="A6" s="68">
        <v>44157</v>
      </c>
      <c r="B6" s="65"/>
      <c r="C6" s="65">
        <v>7</v>
      </c>
      <c r="D6" s="66" t="s">
        <v>4</v>
      </c>
    </row>
    <row r="7" spans="1:4" x14ac:dyDescent="0.25">
      <c r="A7" s="68">
        <v>44161</v>
      </c>
      <c r="B7" s="65"/>
      <c r="C7" s="65">
        <v>7</v>
      </c>
      <c r="D7" s="66" t="s">
        <v>4</v>
      </c>
    </row>
    <row r="8" spans="1:4" x14ac:dyDescent="0.25">
      <c r="A8" s="68">
        <v>44164</v>
      </c>
      <c r="B8" s="65"/>
      <c r="C8" s="65">
        <v>7</v>
      </c>
      <c r="D8" s="66" t="s">
        <v>4</v>
      </c>
    </row>
    <row r="9" spans="1:4" x14ac:dyDescent="0.25">
      <c r="A9" s="68">
        <v>44168</v>
      </c>
      <c r="B9" s="65"/>
      <c r="C9" s="65">
        <v>7</v>
      </c>
      <c r="D9" s="66" t="s">
        <v>4</v>
      </c>
    </row>
    <row r="10" spans="1:4" x14ac:dyDescent="0.25">
      <c r="A10" s="68">
        <v>44170</v>
      </c>
      <c r="B10" s="65"/>
      <c r="C10" s="65">
        <v>7</v>
      </c>
      <c r="D10" s="66" t="s">
        <v>4</v>
      </c>
    </row>
    <row r="11" spans="1:4" x14ac:dyDescent="0.25">
      <c r="A11" s="68">
        <v>44181</v>
      </c>
      <c r="B11" s="65"/>
      <c r="C11" s="65">
        <v>7</v>
      </c>
      <c r="D11" s="66" t="s">
        <v>4</v>
      </c>
    </row>
    <row r="12" spans="1:4" x14ac:dyDescent="0.25">
      <c r="A12" s="68">
        <v>44181</v>
      </c>
      <c r="B12" s="65"/>
      <c r="C12" s="65">
        <v>7</v>
      </c>
      <c r="D12" s="66" t="s">
        <v>4</v>
      </c>
    </row>
    <row r="13" spans="1:4" ht="30" x14ac:dyDescent="0.25">
      <c r="A13" s="64" t="s">
        <v>8</v>
      </c>
      <c r="B13" s="65">
        <v>20</v>
      </c>
      <c r="C13" s="65"/>
      <c r="D13" s="66" t="s">
        <v>5</v>
      </c>
    </row>
    <row r="14" spans="1:4" x14ac:dyDescent="0.25">
      <c r="A14" s="67" t="s">
        <v>6</v>
      </c>
      <c r="B14" s="65"/>
      <c r="C14" s="65"/>
      <c r="D14" s="66"/>
    </row>
    <row r="15" spans="1:4" x14ac:dyDescent="0.25">
      <c r="A15" s="68">
        <v>43833</v>
      </c>
      <c r="B15" s="65">
        <v>8</v>
      </c>
      <c r="C15" s="65"/>
      <c r="D15" s="66" t="s">
        <v>3</v>
      </c>
    </row>
    <row r="16" spans="1:4" x14ac:dyDescent="0.25">
      <c r="A16" s="68">
        <v>43836</v>
      </c>
      <c r="B16" s="65">
        <v>1</v>
      </c>
      <c r="C16" s="65"/>
      <c r="D16" s="66" t="s">
        <v>9</v>
      </c>
    </row>
    <row r="17" spans="1:4" x14ac:dyDescent="0.25">
      <c r="A17" s="68"/>
      <c r="B17" s="65">
        <v>1</v>
      </c>
      <c r="C17" s="65"/>
      <c r="D17" s="66" t="s">
        <v>17</v>
      </c>
    </row>
    <row r="18" spans="1:4" x14ac:dyDescent="0.25">
      <c r="A18" s="68">
        <v>43837</v>
      </c>
      <c r="B18" s="65"/>
      <c r="C18" s="65">
        <v>7</v>
      </c>
      <c r="D18" s="66" t="s">
        <v>4</v>
      </c>
    </row>
    <row r="19" spans="1:4" x14ac:dyDescent="0.25">
      <c r="A19" s="68">
        <v>43838</v>
      </c>
      <c r="B19" s="65">
        <v>0.75</v>
      </c>
      <c r="C19" s="65"/>
      <c r="D19" s="66" t="s">
        <v>11</v>
      </c>
    </row>
    <row r="20" spans="1:4" x14ac:dyDescent="0.25">
      <c r="A20" s="68"/>
      <c r="B20" s="65">
        <v>1</v>
      </c>
      <c r="C20" s="65"/>
      <c r="D20" s="66" t="s">
        <v>12</v>
      </c>
    </row>
    <row r="21" spans="1:4" x14ac:dyDescent="0.25">
      <c r="A21" s="68">
        <v>43839</v>
      </c>
      <c r="B21" s="65">
        <v>0.75</v>
      </c>
      <c r="C21" s="65"/>
      <c r="D21" s="66" t="s">
        <v>20</v>
      </c>
    </row>
    <row r="22" spans="1:4" x14ac:dyDescent="0.25">
      <c r="A22" s="68">
        <v>43840</v>
      </c>
      <c r="B22" s="65"/>
      <c r="C22" s="65">
        <v>7</v>
      </c>
      <c r="D22" s="66" t="s">
        <v>4</v>
      </c>
    </row>
    <row r="23" spans="1:4" x14ac:dyDescent="0.25">
      <c r="A23" s="68">
        <v>43843</v>
      </c>
      <c r="B23" s="65">
        <v>0.3</v>
      </c>
      <c r="C23" s="65"/>
      <c r="D23" s="66" t="s">
        <v>21</v>
      </c>
    </row>
    <row r="24" spans="1:4" x14ac:dyDescent="0.25">
      <c r="A24" s="64"/>
      <c r="B24" s="65">
        <v>0.75</v>
      </c>
      <c r="C24" s="65"/>
      <c r="D24" s="66" t="s">
        <v>22</v>
      </c>
    </row>
    <row r="25" spans="1:4" x14ac:dyDescent="0.25">
      <c r="A25" s="68">
        <v>43844</v>
      </c>
      <c r="B25" s="65"/>
      <c r="C25" s="65">
        <v>7</v>
      </c>
      <c r="D25" s="66" t="s">
        <v>4</v>
      </c>
    </row>
    <row r="26" spans="1:4" x14ac:dyDescent="0.25">
      <c r="A26" s="68">
        <v>43845</v>
      </c>
      <c r="B26" s="65">
        <v>0.3</v>
      </c>
      <c r="C26" s="65"/>
      <c r="D26" s="66" t="s">
        <v>42</v>
      </c>
    </row>
    <row r="27" spans="1:4" x14ac:dyDescent="0.25">
      <c r="A27" s="68">
        <v>43846</v>
      </c>
      <c r="B27" s="65">
        <v>0.3</v>
      </c>
      <c r="C27" s="65"/>
      <c r="D27" s="66" t="s">
        <v>43</v>
      </c>
    </row>
    <row r="28" spans="1:4" x14ac:dyDescent="0.25">
      <c r="A28" s="68">
        <v>43847</v>
      </c>
      <c r="B28" s="65">
        <v>2</v>
      </c>
      <c r="C28" s="65"/>
      <c r="D28" s="66" t="s">
        <v>45</v>
      </c>
    </row>
    <row r="29" spans="1:4" x14ac:dyDescent="0.25">
      <c r="A29" s="68"/>
      <c r="B29" s="65">
        <v>2</v>
      </c>
      <c r="C29" s="65"/>
      <c r="D29" s="66" t="s">
        <v>46</v>
      </c>
    </row>
    <row r="30" spans="1:4" ht="30" x14ac:dyDescent="0.25">
      <c r="A30" s="68">
        <v>43850</v>
      </c>
      <c r="B30" s="65">
        <v>8</v>
      </c>
      <c r="C30" s="65"/>
      <c r="D30" s="66" t="s">
        <v>49</v>
      </c>
    </row>
    <row r="31" spans="1:4" x14ac:dyDescent="0.25">
      <c r="A31" s="68">
        <v>43851</v>
      </c>
      <c r="B31" s="65"/>
      <c r="C31" s="65">
        <v>7</v>
      </c>
      <c r="D31" s="66" t="s">
        <v>4</v>
      </c>
    </row>
    <row r="32" spans="1:4" ht="30" x14ac:dyDescent="0.25">
      <c r="A32" s="68">
        <v>43852</v>
      </c>
      <c r="B32" s="65">
        <v>0.75</v>
      </c>
      <c r="C32" s="65"/>
      <c r="D32" s="66" t="s">
        <v>50</v>
      </c>
    </row>
    <row r="33" spans="1:4" ht="30" x14ac:dyDescent="0.25">
      <c r="A33" s="68"/>
      <c r="B33" s="65">
        <v>0.5</v>
      </c>
      <c r="C33" s="65"/>
      <c r="D33" s="66" t="s">
        <v>51</v>
      </c>
    </row>
    <row r="34" spans="1:4" x14ac:dyDescent="0.25">
      <c r="A34" s="68">
        <v>43854</v>
      </c>
      <c r="B34" s="65">
        <v>2</v>
      </c>
      <c r="C34" s="65"/>
      <c r="D34" s="66" t="s">
        <v>55</v>
      </c>
    </row>
    <row r="35" spans="1:4" x14ac:dyDescent="0.25">
      <c r="A35" s="68"/>
      <c r="B35" s="65">
        <v>1</v>
      </c>
      <c r="C35" s="65"/>
      <c r="D35" s="66" t="s">
        <v>56</v>
      </c>
    </row>
    <row r="36" spans="1:4" ht="30" x14ac:dyDescent="0.25">
      <c r="A36" s="68">
        <v>43857</v>
      </c>
      <c r="B36" s="65">
        <v>1</v>
      </c>
      <c r="C36" s="65"/>
      <c r="D36" s="66" t="s">
        <v>57</v>
      </c>
    </row>
    <row r="37" spans="1:4" ht="30" x14ac:dyDescent="0.25">
      <c r="A37" s="68"/>
      <c r="B37" s="65">
        <v>0.33</v>
      </c>
      <c r="C37" s="65"/>
      <c r="D37" s="66" t="s">
        <v>59</v>
      </c>
    </row>
    <row r="38" spans="1:4" x14ac:dyDescent="0.25">
      <c r="A38" s="68">
        <v>43858</v>
      </c>
      <c r="B38" s="65"/>
      <c r="C38" s="65">
        <v>5.5</v>
      </c>
      <c r="D38" s="66" t="s">
        <v>61</v>
      </c>
    </row>
    <row r="39" spans="1:4" x14ac:dyDescent="0.25">
      <c r="A39" s="68">
        <v>43859</v>
      </c>
      <c r="B39" s="65">
        <v>2</v>
      </c>
      <c r="C39" s="65"/>
      <c r="D39" s="66" t="s">
        <v>62</v>
      </c>
    </row>
    <row r="40" spans="1:4" ht="30" x14ac:dyDescent="0.25">
      <c r="A40" s="68">
        <v>43860</v>
      </c>
      <c r="B40" s="65">
        <v>2.5</v>
      </c>
      <c r="C40" s="69"/>
      <c r="D40" s="66" t="s">
        <v>63</v>
      </c>
    </row>
    <row r="41" spans="1:4" ht="30" x14ac:dyDescent="0.25">
      <c r="A41" s="68">
        <v>43861</v>
      </c>
      <c r="B41" s="65">
        <v>1</v>
      </c>
      <c r="C41" s="65"/>
      <c r="D41" s="66" t="s">
        <v>64</v>
      </c>
    </row>
    <row r="42" spans="1:4" ht="30" x14ac:dyDescent="0.25">
      <c r="A42" s="68"/>
      <c r="B42" s="65">
        <v>0.2</v>
      </c>
      <c r="C42" s="65"/>
      <c r="D42" s="66" t="s">
        <v>65</v>
      </c>
    </row>
    <row r="43" spans="1:4" ht="60" x14ac:dyDescent="0.25">
      <c r="A43" s="68"/>
      <c r="B43" s="65">
        <v>0.2</v>
      </c>
      <c r="C43" s="65"/>
      <c r="D43" s="66" t="s">
        <v>66</v>
      </c>
    </row>
    <row r="44" spans="1:4" ht="18" customHeight="1" x14ac:dyDescent="0.25">
      <c r="A44" s="68"/>
      <c r="B44" s="65">
        <v>1</v>
      </c>
      <c r="C44" s="65"/>
      <c r="D44" s="66" t="s">
        <v>73</v>
      </c>
    </row>
    <row r="45" spans="1:4" ht="18" customHeight="1" x14ac:dyDescent="0.25">
      <c r="A45" s="68"/>
      <c r="B45" s="65">
        <v>0.5</v>
      </c>
      <c r="C45" s="70"/>
      <c r="D45" s="66" t="s">
        <v>74</v>
      </c>
    </row>
    <row r="46" spans="1:4" ht="27.75" customHeight="1" x14ac:dyDescent="0.25">
      <c r="A46" s="68">
        <v>43864</v>
      </c>
      <c r="B46" s="65">
        <v>0.25</v>
      </c>
      <c r="C46" s="65"/>
      <c r="D46" s="66" t="s">
        <v>75</v>
      </c>
    </row>
    <row r="47" spans="1:4" ht="33" customHeight="1" x14ac:dyDescent="0.25">
      <c r="A47" s="68"/>
      <c r="B47" s="65">
        <v>1.5</v>
      </c>
      <c r="C47" s="65"/>
      <c r="D47" s="66" t="s">
        <v>76</v>
      </c>
    </row>
    <row r="48" spans="1:4" ht="18" customHeight="1" x14ac:dyDescent="0.25">
      <c r="A48" s="68">
        <v>43865</v>
      </c>
      <c r="B48" s="65"/>
      <c r="C48" s="65">
        <v>6</v>
      </c>
      <c r="D48" s="66" t="s">
        <v>77</v>
      </c>
    </row>
    <row r="49" spans="1:4" ht="18" customHeight="1" x14ac:dyDescent="0.25">
      <c r="A49" s="68">
        <v>43866</v>
      </c>
      <c r="B49" s="65">
        <v>0.33</v>
      </c>
      <c r="C49" s="70"/>
      <c r="D49" s="71" t="s">
        <v>85</v>
      </c>
    </row>
    <row r="50" spans="1:4" ht="18" customHeight="1" x14ac:dyDescent="0.25">
      <c r="A50" s="68"/>
      <c r="B50" s="65">
        <v>0.5</v>
      </c>
      <c r="C50" s="65"/>
      <c r="D50" s="66" t="s">
        <v>81</v>
      </c>
    </row>
    <row r="51" spans="1:4" ht="18" customHeight="1" x14ac:dyDescent="0.25">
      <c r="A51" s="68"/>
      <c r="B51" s="65">
        <v>0.5</v>
      </c>
      <c r="C51" s="65"/>
      <c r="D51" s="66" t="s">
        <v>82</v>
      </c>
    </row>
    <row r="52" spans="1:4" ht="46.5" customHeight="1" x14ac:dyDescent="0.25">
      <c r="A52" s="68">
        <v>43867</v>
      </c>
      <c r="B52" s="65">
        <v>0.5</v>
      </c>
      <c r="C52" s="65"/>
      <c r="D52" s="66" t="s">
        <v>87</v>
      </c>
    </row>
    <row r="53" spans="1:4" ht="18" customHeight="1" x14ac:dyDescent="0.25">
      <c r="A53" s="68"/>
      <c r="B53" s="65">
        <v>0.5</v>
      </c>
      <c r="C53" s="65"/>
      <c r="D53" s="66" t="s">
        <v>88</v>
      </c>
    </row>
    <row r="54" spans="1:4" ht="18" customHeight="1" x14ac:dyDescent="0.25">
      <c r="A54" s="68"/>
      <c r="B54" s="65"/>
      <c r="C54" s="65">
        <v>6.5</v>
      </c>
      <c r="D54" s="66" t="s">
        <v>83</v>
      </c>
    </row>
    <row r="55" spans="1:4" ht="18" customHeight="1" x14ac:dyDescent="0.25">
      <c r="A55" s="68">
        <v>43868</v>
      </c>
      <c r="B55" s="65">
        <v>0.25</v>
      </c>
      <c r="C55" s="65"/>
      <c r="D55" s="66" t="s">
        <v>89</v>
      </c>
    </row>
    <row r="56" spans="1:4" ht="30" x14ac:dyDescent="0.25">
      <c r="A56" s="68">
        <v>43871</v>
      </c>
      <c r="B56" s="65">
        <v>0.2</v>
      </c>
      <c r="C56" s="65"/>
      <c r="D56" s="66" t="s">
        <v>90</v>
      </c>
    </row>
    <row r="57" spans="1:4" ht="18" customHeight="1" x14ac:dyDescent="0.25">
      <c r="A57" s="68"/>
      <c r="B57" s="65">
        <v>2</v>
      </c>
      <c r="C57" s="65"/>
      <c r="D57" s="66" t="s">
        <v>91</v>
      </c>
    </row>
    <row r="58" spans="1:4" ht="18" customHeight="1" x14ac:dyDescent="0.25">
      <c r="A58" s="68"/>
      <c r="B58" s="65">
        <v>1</v>
      </c>
      <c r="C58" s="65"/>
      <c r="D58" s="66" t="s">
        <v>92</v>
      </c>
    </row>
    <row r="59" spans="1:4" ht="30" x14ac:dyDescent="0.25">
      <c r="A59" s="68"/>
      <c r="B59" s="65">
        <v>1</v>
      </c>
      <c r="C59" s="65"/>
      <c r="D59" s="66" t="s">
        <v>96</v>
      </c>
    </row>
    <row r="60" spans="1:4" ht="19.5" customHeight="1" x14ac:dyDescent="0.25">
      <c r="A60" s="68">
        <v>43872</v>
      </c>
      <c r="B60" s="65"/>
      <c r="C60" s="65">
        <v>7</v>
      </c>
      <c r="D60" s="66" t="s">
        <v>93</v>
      </c>
    </row>
    <row r="61" spans="1:4" ht="18" customHeight="1" x14ac:dyDescent="0.25">
      <c r="A61" s="68">
        <v>43874</v>
      </c>
      <c r="B61" s="65">
        <v>1</v>
      </c>
      <c r="C61" s="65"/>
      <c r="D61" s="66" t="s">
        <v>97</v>
      </c>
    </row>
    <row r="62" spans="1:4" ht="18" customHeight="1" x14ac:dyDescent="0.25">
      <c r="A62" s="68">
        <v>43875</v>
      </c>
      <c r="B62" s="65">
        <v>0.5</v>
      </c>
      <c r="C62" s="65"/>
      <c r="D62" s="66" t="s">
        <v>98</v>
      </c>
    </row>
    <row r="63" spans="1:4" ht="30" x14ac:dyDescent="0.25">
      <c r="A63" s="68"/>
      <c r="B63" s="65">
        <v>0.35</v>
      </c>
      <c r="C63" s="65"/>
      <c r="D63" s="66" t="s">
        <v>104</v>
      </c>
    </row>
    <row r="64" spans="1:4" ht="18" customHeight="1" x14ac:dyDescent="0.25">
      <c r="A64" s="68"/>
      <c r="B64" s="65">
        <v>0.35</v>
      </c>
      <c r="C64" s="65"/>
      <c r="D64" s="66" t="s">
        <v>105</v>
      </c>
    </row>
    <row r="65" spans="1:4" ht="18" customHeight="1" x14ac:dyDescent="0.25">
      <c r="A65" s="68">
        <v>43878</v>
      </c>
      <c r="B65" s="65"/>
      <c r="C65" s="65">
        <v>6</v>
      </c>
      <c r="D65" s="66" t="s">
        <v>4</v>
      </c>
    </row>
    <row r="66" spans="1:4" ht="18" customHeight="1" x14ac:dyDescent="0.25">
      <c r="A66" s="68">
        <v>43879</v>
      </c>
      <c r="B66" s="65">
        <v>0.33</v>
      </c>
      <c r="C66" s="65"/>
      <c r="D66" s="66" t="s">
        <v>106</v>
      </c>
    </row>
    <row r="67" spans="1:4" ht="30" x14ac:dyDescent="0.25">
      <c r="A67" s="68"/>
      <c r="B67" s="65">
        <v>0.2</v>
      </c>
      <c r="C67" s="65"/>
      <c r="D67" s="66" t="s">
        <v>108</v>
      </c>
    </row>
    <row r="68" spans="1:4" ht="32.25" customHeight="1" x14ac:dyDescent="0.25">
      <c r="A68" s="68"/>
      <c r="B68" s="65">
        <v>1</v>
      </c>
      <c r="C68" s="65"/>
      <c r="D68" s="66" t="s">
        <v>109</v>
      </c>
    </row>
    <row r="69" spans="1:4" ht="18" customHeight="1" x14ac:dyDescent="0.25">
      <c r="A69" s="68"/>
      <c r="B69" s="65">
        <v>0.15</v>
      </c>
      <c r="C69" s="65"/>
      <c r="D69" s="66" t="s">
        <v>110</v>
      </c>
    </row>
    <row r="70" spans="1:4" ht="35.25" customHeight="1" x14ac:dyDescent="0.25">
      <c r="A70" s="68">
        <v>43881</v>
      </c>
      <c r="B70" s="65">
        <v>0.5</v>
      </c>
      <c r="C70" s="65"/>
      <c r="D70" s="66" t="s">
        <v>112</v>
      </c>
    </row>
    <row r="71" spans="1:4" ht="18" customHeight="1" x14ac:dyDescent="0.25">
      <c r="A71" s="68"/>
      <c r="B71" s="65">
        <v>0.5</v>
      </c>
      <c r="C71" s="65"/>
      <c r="D71" s="66" t="s">
        <v>113</v>
      </c>
    </row>
    <row r="72" spans="1:4" ht="30" x14ac:dyDescent="0.25">
      <c r="A72" s="68"/>
      <c r="B72" s="65">
        <v>1</v>
      </c>
      <c r="C72" s="65"/>
      <c r="D72" s="66" t="s">
        <v>114</v>
      </c>
    </row>
    <row r="73" spans="1:4" ht="18" customHeight="1" x14ac:dyDescent="0.25">
      <c r="A73" s="68">
        <v>43882</v>
      </c>
      <c r="B73" s="65"/>
      <c r="C73" s="65">
        <v>0</v>
      </c>
      <c r="D73" s="66" t="s">
        <v>119</v>
      </c>
    </row>
    <row r="74" spans="1:4" ht="18" customHeight="1" x14ac:dyDescent="0.25">
      <c r="A74" s="68">
        <v>43887</v>
      </c>
      <c r="B74" s="65">
        <v>0.35</v>
      </c>
      <c r="C74" s="65"/>
      <c r="D74" s="66" t="s">
        <v>117</v>
      </c>
    </row>
    <row r="75" spans="1:4" ht="30" x14ac:dyDescent="0.25">
      <c r="A75" s="68">
        <v>43888</v>
      </c>
      <c r="B75" s="65">
        <v>0.75</v>
      </c>
      <c r="C75" s="65"/>
      <c r="D75" s="66" t="s">
        <v>116</v>
      </c>
    </row>
    <row r="76" spans="1:4" ht="18" customHeight="1" x14ac:dyDescent="0.25">
      <c r="A76" s="72">
        <v>43889</v>
      </c>
      <c r="B76" s="73"/>
      <c r="C76" s="73">
        <v>0</v>
      </c>
      <c r="D76" s="74" t="s">
        <v>118</v>
      </c>
    </row>
    <row r="77" spans="1:4" ht="18" customHeight="1" x14ac:dyDescent="0.25">
      <c r="A77" s="75">
        <v>43892</v>
      </c>
      <c r="B77" s="76">
        <v>0.5</v>
      </c>
      <c r="C77" s="76"/>
      <c r="D77" s="77" t="s">
        <v>120</v>
      </c>
    </row>
    <row r="78" spans="1:4" ht="18" customHeight="1" x14ac:dyDescent="0.25">
      <c r="A78" s="75">
        <v>43894</v>
      </c>
      <c r="B78" s="76">
        <v>0.2</v>
      </c>
      <c r="C78" s="76"/>
      <c r="D78" s="77" t="s">
        <v>121</v>
      </c>
    </row>
    <row r="79" spans="1:4" ht="18" customHeight="1" x14ac:dyDescent="0.25">
      <c r="A79" s="75">
        <v>43896</v>
      </c>
      <c r="B79" s="76"/>
      <c r="C79" s="76">
        <v>1.5</v>
      </c>
      <c r="D79" s="77" t="s">
        <v>122</v>
      </c>
    </row>
    <row r="80" spans="1:4" ht="30" x14ac:dyDescent="0.25">
      <c r="A80" s="75">
        <v>43899</v>
      </c>
      <c r="B80" s="76">
        <v>0.5</v>
      </c>
      <c r="C80" s="76"/>
      <c r="D80" s="77" t="s">
        <v>125</v>
      </c>
    </row>
    <row r="81" spans="1:4" ht="18" customHeight="1" x14ac:dyDescent="0.25">
      <c r="A81" s="75">
        <v>43902</v>
      </c>
      <c r="B81" s="76">
        <v>0.35</v>
      </c>
      <c r="C81" s="76"/>
      <c r="D81" s="77" t="s">
        <v>126</v>
      </c>
    </row>
    <row r="82" spans="1:4" ht="18" customHeight="1" x14ac:dyDescent="0.25">
      <c r="A82" s="75"/>
      <c r="B82" s="76"/>
      <c r="C82" s="76">
        <v>1.5</v>
      </c>
      <c r="D82" s="77" t="s">
        <v>122</v>
      </c>
    </row>
    <row r="83" spans="1:4" ht="18" customHeight="1" x14ac:dyDescent="0.25">
      <c r="A83" s="75">
        <v>43903</v>
      </c>
      <c r="B83" s="76"/>
      <c r="C83" s="76">
        <v>1</v>
      </c>
      <c r="D83" s="77" t="s">
        <v>127</v>
      </c>
    </row>
    <row r="84" spans="1:4" ht="18" customHeight="1" x14ac:dyDescent="0.25">
      <c r="A84" s="75">
        <v>43907</v>
      </c>
      <c r="B84" s="76">
        <v>0.5</v>
      </c>
      <c r="C84" s="76"/>
      <c r="D84" s="77" t="s">
        <v>128</v>
      </c>
    </row>
    <row r="85" spans="1:4" ht="18" customHeight="1" x14ac:dyDescent="0.25">
      <c r="A85" s="75">
        <v>43910</v>
      </c>
      <c r="B85" s="76"/>
      <c r="C85" s="76">
        <v>1.5</v>
      </c>
      <c r="D85" s="77" t="s">
        <v>122</v>
      </c>
    </row>
    <row r="86" spans="1:4" ht="18" customHeight="1" x14ac:dyDescent="0.25">
      <c r="A86" s="75">
        <v>43916</v>
      </c>
      <c r="B86" s="76"/>
      <c r="C86" s="76">
        <v>0.5</v>
      </c>
      <c r="D86" s="77" t="s">
        <v>122</v>
      </c>
    </row>
    <row r="87" spans="1:4" ht="18" customHeight="1" x14ac:dyDescent="0.25">
      <c r="A87" s="75">
        <v>43921</v>
      </c>
      <c r="B87" s="76">
        <v>2</v>
      </c>
      <c r="C87" s="76"/>
      <c r="D87" s="77" t="s">
        <v>129</v>
      </c>
    </row>
    <row r="88" spans="1:4" ht="18" customHeight="1" x14ac:dyDescent="0.25">
      <c r="A88" s="75"/>
      <c r="B88" s="76">
        <v>3</v>
      </c>
      <c r="C88" s="76"/>
      <c r="D88" s="77" t="s">
        <v>130</v>
      </c>
    </row>
    <row r="89" spans="1:4" ht="18" customHeight="1" x14ac:dyDescent="0.25">
      <c r="A89" s="75">
        <v>43922</v>
      </c>
      <c r="B89" s="76">
        <v>1</v>
      </c>
      <c r="C89" s="76"/>
      <c r="D89" s="77" t="s">
        <v>131</v>
      </c>
    </row>
    <row r="90" spans="1:4" ht="18" customHeight="1" x14ac:dyDescent="0.25">
      <c r="A90" s="75">
        <v>43931</v>
      </c>
      <c r="B90" s="76">
        <v>0.5</v>
      </c>
      <c r="C90" s="76"/>
      <c r="D90" s="77" t="s">
        <v>132</v>
      </c>
    </row>
    <row r="91" spans="1:4" ht="18" customHeight="1" x14ac:dyDescent="0.25">
      <c r="A91" s="75">
        <v>43935</v>
      </c>
      <c r="B91" s="76">
        <v>0.75</v>
      </c>
      <c r="C91" s="76"/>
      <c r="D91" s="77" t="s">
        <v>133</v>
      </c>
    </row>
    <row r="92" spans="1:4" ht="18" customHeight="1" x14ac:dyDescent="0.25">
      <c r="A92" s="75">
        <v>43943</v>
      </c>
      <c r="B92" s="76"/>
      <c r="C92" s="76">
        <v>3.5</v>
      </c>
      <c r="D92" s="77" t="s">
        <v>122</v>
      </c>
    </row>
    <row r="93" spans="1:4" ht="18" customHeight="1" x14ac:dyDescent="0.25">
      <c r="A93" s="75">
        <v>43950</v>
      </c>
      <c r="B93" s="76"/>
      <c r="C93" s="76">
        <v>3.5</v>
      </c>
      <c r="D93" s="77" t="s">
        <v>122</v>
      </c>
    </row>
    <row r="94" spans="1:4" ht="18" customHeight="1" x14ac:dyDescent="0.25">
      <c r="A94" s="75">
        <v>43957</v>
      </c>
      <c r="B94" s="76"/>
      <c r="C94" s="76">
        <v>3</v>
      </c>
      <c r="D94" s="77" t="s">
        <v>122</v>
      </c>
    </row>
    <row r="95" spans="1:4" ht="18" customHeight="1" x14ac:dyDescent="0.25">
      <c r="A95" s="75">
        <v>43969</v>
      </c>
      <c r="B95" s="76"/>
      <c r="C95" s="76">
        <v>2</v>
      </c>
      <c r="D95" s="77" t="s">
        <v>122</v>
      </c>
    </row>
    <row r="96" spans="1:4" ht="18" customHeight="1" x14ac:dyDescent="0.25">
      <c r="A96" s="75">
        <v>43979</v>
      </c>
      <c r="B96" s="76"/>
      <c r="C96" s="76">
        <v>2.25</v>
      </c>
      <c r="D96" s="77" t="s">
        <v>134</v>
      </c>
    </row>
    <row r="97" spans="1:4" ht="18" customHeight="1" x14ac:dyDescent="0.25">
      <c r="A97" s="75"/>
      <c r="B97" s="76"/>
      <c r="C97" s="76"/>
      <c r="D97" s="77"/>
    </row>
    <row r="98" spans="1:4" ht="18" customHeight="1" x14ac:dyDescent="0.25">
      <c r="A98" s="75"/>
      <c r="B98" s="76"/>
      <c r="C98" s="76"/>
      <c r="D98" s="77"/>
    </row>
    <row r="99" spans="1:4" ht="18" customHeight="1" x14ac:dyDescent="0.25">
      <c r="A99" s="6"/>
    </row>
    <row r="100" spans="1:4" x14ac:dyDescent="0.25">
      <c r="B100" s="4">
        <f>SUM(B6:B99)</f>
        <v>83.939999999999984</v>
      </c>
      <c r="C100" s="4">
        <f>SUM(C6:C99)</f>
        <v>128.25</v>
      </c>
    </row>
    <row r="102" spans="1:4" x14ac:dyDescent="0.25">
      <c r="B102" s="40" t="s">
        <v>47</v>
      </c>
      <c r="C102" s="48">
        <f>B100+C100</f>
        <v>212.19</v>
      </c>
    </row>
  </sheetData>
  <mergeCells count="1">
    <mergeCell ref="A1:D1"/>
  </mergeCells>
  <pageMargins left="0.7" right="0.7" top="0.75" bottom="0.75" header="0.3" footer="0.3"/>
  <pageSetup paperSize="9" scale="9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ACB9C-C844-415E-96AA-9ECCE45EE7DE}">
  <sheetPr>
    <pageSetUpPr fitToPage="1"/>
  </sheetPr>
  <dimension ref="B1:Q1102"/>
  <sheetViews>
    <sheetView tabSelected="1" topLeftCell="A1073" zoomScaleNormal="100" workbookViewId="0">
      <selection activeCell="E1105" sqref="E1105"/>
    </sheetView>
  </sheetViews>
  <sheetFormatPr baseColWidth="10" defaultRowHeight="15" x14ac:dyDescent="0.25"/>
  <cols>
    <col min="1" max="1" width="5.5703125" style="1" customWidth="1"/>
    <col min="2" max="2" width="4.42578125" style="1" customWidth="1"/>
    <col min="3" max="3" width="13.5703125" style="39" bestFit="1" customWidth="1"/>
    <col min="4" max="4" width="12.85546875" style="39" customWidth="1"/>
    <col min="5" max="5" width="36.7109375" style="3" bestFit="1" customWidth="1"/>
    <col min="6" max="6" width="5.85546875" style="3" customWidth="1"/>
    <col min="7" max="7" width="5.7109375" style="1" customWidth="1"/>
    <col min="8" max="8" width="13.5703125" style="39" bestFit="1" customWidth="1"/>
    <col min="9" max="9" width="12.7109375" style="39" bestFit="1" customWidth="1"/>
    <col min="10" max="10" width="28.140625" style="3" customWidth="1"/>
    <col min="11" max="11" width="15" style="11" customWidth="1"/>
    <col min="12" max="12" width="14.85546875" style="1" customWidth="1"/>
    <col min="13" max="13" width="12.7109375" style="39" customWidth="1"/>
    <col min="14" max="14" width="12.28515625" style="54" customWidth="1"/>
    <col min="15" max="15" width="12.85546875" style="45" bestFit="1" customWidth="1"/>
    <col min="16" max="16" width="15.140625" style="45" bestFit="1" customWidth="1"/>
    <col min="17" max="17" width="11.7109375" style="1" customWidth="1"/>
    <col min="18" max="16384" width="11.42578125" style="1"/>
  </cols>
  <sheetData>
    <row r="1" spans="2:17" x14ac:dyDescent="0.25">
      <c r="B1" s="7"/>
      <c r="C1" s="8"/>
      <c r="D1" s="8"/>
      <c r="E1" s="9" t="s">
        <v>13</v>
      </c>
      <c r="F1" s="10"/>
      <c r="G1" s="7"/>
      <c r="H1" s="8"/>
      <c r="I1" s="8"/>
      <c r="J1" s="9" t="s">
        <v>13</v>
      </c>
      <c r="L1" s="7"/>
      <c r="M1" s="12" t="s">
        <v>38</v>
      </c>
      <c r="N1" s="51"/>
      <c r="O1" s="41"/>
      <c r="P1" s="41"/>
      <c r="Q1" s="13"/>
    </row>
    <row r="2" spans="2:17" x14ac:dyDescent="0.25">
      <c r="B2" s="14"/>
      <c r="C2" s="15"/>
      <c r="D2" s="15"/>
      <c r="E2" s="58" t="s">
        <v>103</v>
      </c>
      <c r="G2" s="14"/>
      <c r="H2" s="15"/>
      <c r="I2" s="15"/>
      <c r="J2" s="58" t="s">
        <v>102</v>
      </c>
      <c r="L2" s="14"/>
      <c r="M2" s="15"/>
      <c r="N2" s="52"/>
      <c r="O2" s="42"/>
      <c r="P2" s="42"/>
      <c r="Q2" s="17"/>
    </row>
    <row r="3" spans="2:17" s="24" customFormat="1" x14ac:dyDescent="0.25">
      <c r="B3" s="18"/>
      <c r="C3" s="19" t="s">
        <v>0</v>
      </c>
      <c r="D3" s="19" t="s">
        <v>14</v>
      </c>
      <c r="E3" s="20" t="s">
        <v>16</v>
      </c>
      <c r="F3" s="21"/>
      <c r="G3" s="18"/>
      <c r="H3" s="19" t="s">
        <v>0</v>
      </c>
      <c r="I3" s="19" t="s">
        <v>15</v>
      </c>
      <c r="J3" s="20" t="s">
        <v>16</v>
      </c>
      <c r="K3" s="22"/>
      <c r="L3" s="18"/>
      <c r="M3" s="19" t="s">
        <v>0</v>
      </c>
      <c r="N3" s="53" t="s">
        <v>39</v>
      </c>
      <c r="O3" s="43" t="s">
        <v>53</v>
      </c>
      <c r="P3" s="43" t="s">
        <v>52</v>
      </c>
      <c r="Q3" s="23" t="s">
        <v>68</v>
      </c>
    </row>
    <row r="4" spans="2:17" x14ac:dyDescent="0.25">
      <c r="B4" s="14"/>
      <c r="C4" s="15"/>
      <c r="D4" s="15"/>
      <c r="E4" s="16"/>
      <c r="G4" s="14"/>
      <c r="H4" s="15"/>
      <c r="I4" s="15"/>
      <c r="J4" s="16"/>
      <c r="L4" s="14"/>
      <c r="M4" s="15"/>
      <c r="N4" s="52"/>
      <c r="O4" s="42"/>
      <c r="P4" s="42"/>
      <c r="Q4" s="17"/>
    </row>
    <row r="5" spans="2:17" ht="15.75" x14ac:dyDescent="0.25">
      <c r="B5" s="14"/>
      <c r="C5" s="25">
        <v>43831</v>
      </c>
      <c r="D5" s="15"/>
      <c r="E5" s="16"/>
      <c r="G5" s="14"/>
      <c r="H5" s="25">
        <v>43831</v>
      </c>
      <c r="I5" s="15"/>
      <c r="J5" s="16"/>
      <c r="L5" s="14"/>
      <c r="M5" s="25">
        <v>43831</v>
      </c>
      <c r="N5" s="52"/>
      <c r="O5" s="42"/>
      <c r="P5" s="42"/>
      <c r="Q5" s="17"/>
    </row>
    <row r="6" spans="2:17" x14ac:dyDescent="0.25">
      <c r="B6" s="14" t="s">
        <v>28</v>
      </c>
      <c r="C6" s="26">
        <v>43833</v>
      </c>
      <c r="D6" s="15">
        <v>36</v>
      </c>
      <c r="E6" s="16" t="s">
        <v>24</v>
      </c>
      <c r="G6" s="14" t="s">
        <v>28</v>
      </c>
      <c r="H6" s="26">
        <v>43833</v>
      </c>
      <c r="I6" s="15"/>
      <c r="J6" s="16"/>
      <c r="L6" s="14" t="s">
        <v>28</v>
      </c>
      <c r="M6" s="26">
        <v>43833</v>
      </c>
      <c r="N6" s="52"/>
      <c r="O6" s="42"/>
      <c r="P6" s="42"/>
      <c r="Q6" s="17"/>
    </row>
    <row r="7" spans="2:17" x14ac:dyDescent="0.25">
      <c r="B7" s="14" t="s">
        <v>29</v>
      </c>
      <c r="C7" s="26">
        <v>43834</v>
      </c>
      <c r="D7" s="15"/>
      <c r="E7" s="16"/>
      <c r="G7" s="14" t="s">
        <v>29</v>
      </c>
      <c r="H7" s="26">
        <v>43834</v>
      </c>
      <c r="I7" s="15"/>
      <c r="J7" s="16"/>
      <c r="L7" s="14" t="s">
        <v>29</v>
      </c>
      <c r="M7" s="26">
        <v>43834</v>
      </c>
      <c r="N7" s="52"/>
      <c r="O7" s="42"/>
      <c r="P7" s="42"/>
      <c r="Q7" s="17"/>
    </row>
    <row r="8" spans="2:17" x14ac:dyDescent="0.25">
      <c r="B8" s="14" t="s">
        <v>30</v>
      </c>
      <c r="C8" s="26">
        <v>43835</v>
      </c>
      <c r="D8" s="15"/>
      <c r="E8" s="16"/>
      <c r="G8" s="14" t="s">
        <v>30</v>
      </c>
      <c r="H8" s="26">
        <v>43835</v>
      </c>
      <c r="I8" s="15"/>
      <c r="J8" s="16"/>
      <c r="L8" s="14" t="s">
        <v>30</v>
      </c>
      <c r="M8" s="26">
        <v>43835</v>
      </c>
      <c r="N8" s="52"/>
      <c r="O8" s="42"/>
      <c r="P8" s="42"/>
      <c r="Q8" s="17"/>
    </row>
    <row r="9" spans="2:17" x14ac:dyDescent="0.25">
      <c r="B9" s="14" t="s">
        <v>31</v>
      </c>
      <c r="C9" s="26">
        <v>43836</v>
      </c>
      <c r="D9" s="15"/>
      <c r="E9" s="16"/>
      <c r="G9" s="14" t="s">
        <v>31</v>
      </c>
      <c r="H9" s="26">
        <v>43836</v>
      </c>
      <c r="I9" s="15"/>
      <c r="J9" s="16"/>
      <c r="L9" s="14" t="s">
        <v>31</v>
      </c>
      <c r="M9" s="26">
        <v>43836</v>
      </c>
      <c r="N9" s="52"/>
      <c r="O9" s="42"/>
      <c r="P9" s="42"/>
      <c r="Q9" s="17"/>
    </row>
    <row r="10" spans="2:17" x14ac:dyDescent="0.25">
      <c r="B10" s="14" t="s">
        <v>32</v>
      </c>
      <c r="C10" s="26">
        <v>43837</v>
      </c>
      <c r="D10" s="15"/>
      <c r="E10" s="16"/>
      <c r="G10" s="14" t="s">
        <v>32</v>
      </c>
      <c r="H10" s="26">
        <v>43837</v>
      </c>
      <c r="I10" s="15">
        <v>130</v>
      </c>
      <c r="J10" s="16" t="s">
        <v>18</v>
      </c>
      <c r="L10" s="14" t="s">
        <v>32</v>
      </c>
      <c r="M10" s="26">
        <v>43837</v>
      </c>
      <c r="N10" s="52"/>
      <c r="O10" s="42"/>
      <c r="P10" s="42"/>
      <c r="Q10" s="17"/>
    </row>
    <row r="11" spans="2:17" x14ac:dyDescent="0.25">
      <c r="B11" s="14" t="s">
        <v>33</v>
      </c>
      <c r="C11" s="26">
        <v>43838</v>
      </c>
      <c r="D11" s="15">
        <v>36</v>
      </c>
      <c r="E11" s="16" t="s">
        <v>26</v>
      </c>
      <c r="G11" s="14" t="s">
        <v>33</v>
      </c>
      <c r="H11" s="26">
        <v>43838</v>
      </c>
      <c r="I11" s="15"/>
      <c r="J11" s="16"/>
      <c r="L11" s="14" t="s">
        <v>33</v>
      </c>
      <c r="M11" s="26">
        <v>43838</v>
      </c>
      <c r="N11" s="52"/>
      <c r="O11" s="42"/>
      <c r="P11" s="42"/>
      <c r="Q11" s="17"/>
    </row>
    <row r="12" spans="2:17" x14ac:dyDescent="0.25">
      <c r="B12" s="14" t="s">
        <v>34</v>
      </c>
      <c r="C12" s="26">
        <v>43839</v>
      </c>
      <c r="D12" s="15">
        <v>14</v>
      </c>
      <c r="E12" s="16" t="s">
        <v>27</v>
      </c>
      <c r="G12" s="14" t="s">
        <v>34</v>
      </c>
      <c r="H12" s="26">
        <v>43839</v>
      </c>
      <c r="I12" s="15"/>
      <c r="J12" s="16"/>
      <c r="L12" s="14" t="s">
        <v>34</v>
      </c>
      <c r="M12" s="26">
        <v>43839</v>
      </c>
      <c r="N12" s="52"/>
      <c r="O12" s="42"/>
      <c r="P12" s="42"/>
      <c r="Q12" s="17"/>
    </row>
    <row r="13" spans="2:17" x14ac:dyDescent="0.25">
      <c r="B13" s="14" t="s">
        <v>28</v>
      </c>
      <c r="C13" s="26">
        <v>43840</v>
      </c>
      <c r="D13" s="15"/>
      <c r="E13" s="16"/>
      <c r="G13" s="14" t="s">
        <v>28</v>
      </c>
      <c r="H13" s="26">
        <v>43840</v>
      </c>
      <c r="I13" s="15">
        <v>130</v>
      </c>
      <c r="J13" s="16" t="s">
        <v>18</v>
      </c>
      <c r="L13" s="14" t="s">
        <v>28</v>
      </c>
      <c r="M13" s="26">
        <v>43840</v>
      </c>
      <c r="N13" s="52"/>
      <c r="O13" s="42"/>
      <c r="P13" s="42"/>
      <c r="Q13" s="17"/>
    </row>
    <row r="14" spans="2:17" x14ac:dyDescent="0.25">
      <c r="B14" s="14" t="s">
        <v>29</v>
      </c>
      <c r="C14" s="26">
        <v>43841</v>
      </c>
      <c r="D14" s="15"/>
      <c r="E14" s="16"/>
      <c r="G14" s="14" t="s">
        <v>29</v>
      </c>
      <c r="H14" s="26">
        <v>43841</v>
      </c>
      <c r="I14" s="15"/>
      <c r="J14" s="16"/>
      <c r="L14" s="14" t="s">
        <v>29</v>
      </c>
      <c r="M14" s="26">
        <v>43841</v>
      </c>
      <c r="N14" s="52"/>
      <c r="O14" s="42"/>
      <c r="P14" s="42"/>
      <c r="Q14" s="17"/>
    </row>
    <row r="15" spans="2:17" ht="15" customHeight="1" x14ac:dyDescent="0.25">
      <c r="B15" s="14" t="s">
        <v>30</v>
      </c>
      <c r="C15" s="26">
        <v>43842</v>
      </c>
      <c r="D15" s="15"/>
      <c r="E15" s="16"/>
      <c r="G15" s="14" t="s">
        <v>30</v>
      </c>
      <c r="H15" s="26">
        <v>43842</v>
      </c>
      <c r="I15" s="15"/>
      <c r="J15" s="16"/>
      <c r="L15" s="14" t="s">
        <v>30</v>
      </c>
      <c r="M15" s="26">
        <v>43842</v>
      </c>
      <c r="N15" s="52"/>
      <c r="O15" s="42"/>
      <c r="P15" s="42"/>
      <c r="Q15" s="17"/>
    </row>
    <row r="16" spans="2:17" ht="15" customHeight="1" x14ac:dyDescent="0.25">
      <c r="B16" s="14" t="s">
        <v>31</v>
      </c>
      <c r="C16" s="26">
        <v>43843</v>
      </c>
      <c r="D16" s="15">
        <v>14</v>
      </c>
      <c r="E16" s="16" t="s">
        <v>23</v>
      </c>
      <c r="G16" s="14" t="s">
        <v>31</v>
      </c>
      <c r="H16" s="26">
        <v>43843</v>
      </c>
      <c r="I16" s="15"/>
      <c r="J16" s="16"/>
      <c r="L16" s="14" t="s">
        <v>31</v>
      </c>
      <c r="M16" s="26">
        <v>43843</v>
      </c>
      <c r="N16" s="52">
        <v>78.28</v>
      </c>
      <c r="O16" s="42">
        <v>115681</v>
      </c>
      <c r="P16" s="42" t="s">
        <v>39</v>
      </c>
      <c r="Q16" s="17"/>
    </row>
    <row r="17" spans="2:17" ht="15" customHeight="1" x14ac:dyDescent="0.25">
      <c r="B17" s="14"/>
      <c r="C17" s="26"/>
      <c r="D17" s="15">
        <v>14</v>
      </c>
      <c r="E17" s="16" t="s">
        <v>25</v>
      </c>
      <c r="G17" s="14"/>
      <c r="H17" s="26"/>
      <c r="I17" s="15"/>
      <c r="J17" s="16"/>
      <c r="L17" s="14"/>
      <c r="M17" s="26"/>
      <c r="N17" s="52"/>
      <c r="O17" s="42"/>
      <c r="P17" s="42"/>
      <c r="Q17" s="17"/>
    </row>
    <row r="18" spans="2:17" ht="15" customHeight="1" x14ac:dyDescent="0.25">
      <c r="B18" s="14" t="s">
        <v>32</v>
      </c>
      <c r="C18" s="26">
        <v>43844</v>
      </c>
      <c r="D18" s="15"/>
      <c r="E18" s="16"/>
      <c r="G18" s="14" t="s">
        <v>32</v>
      </c>
      <c r="H18" s="26">
        <v>43844</v>
      </c>
      <c r="I18" s="15">
        <v>130</v>
      </c>
      <c r="J18" s="16" t="s">
        <v>18</v>
      </c>
      <c r="L18" s="14" t="s">
        <v>32</v>
      </c>
      <c r="M18" s="26">
        <v>43844</v>
      </c>
      <c r="N18" s="52"/>
      <c r="O18" s="42"/>
      <c r="P18" s="42"/>
      <c r="Q18" s="17"/>
    </row>
    <row r="19" spans="2:17" ht="15" customHeight="1" x14ac:dyDescent="0.25">
      <c r="B19" s="14" t="s">
        <v>33</v>
      </c>
      <c r="C19" s="26">
        <v>43845</v>
      </c>
      <c r="D19" s="15">
        <v>36</v>
      </c>
      <c r="E19" s="16" t="s">
        <v>26</v>
      </c>
      <c r="G19" s="14" t="s">
        <v>33</v>
      </c>
      <c r="H19" s="26">
        <v>43845</v>
      </c>
      <c r="I19" s="15"/>
      <c r="J19" s="16"/>
      <c r="L19" s="14" t="s">
        <v>33</v>
      </c>
      <c r="M19" s="26">
        <v>43845</v>
      </c>
      <c r="N19" s="52"/>
      <c r="O19" s="42"/>
      <c r="P19" s="42"/>
      <c r="Q19" s="17"/>
    </row>
    <row r="20" spans="2:17" ht="14.25" customHeight="1" x14ac:dyDescent="0.25">
      <c r="B20" s="14"/>
      <c r="C20" s="26"/>
      <c r="D20" s="15">
        <v>50</v>
      </c>
      <c r="E20" s="16" t="s">
        <v>35</v>
      </c>
      <c r="G20" s="14"/>
      <c r="H20" s="26"/>
      <c r="I20" s="15">
        <v>20</v>
      </c>
      <c r="J20" s="16"/>
      <c r="L20" s="14"/>
      <c r="M20" s="26"/>
      <c r="N20" s="52"/>
      <c r="O20" s="42"/>
      <c r="P20" s="42"/>
      <c r="Q20" s="17"/>
    </row>
    <row r="21" spans="2:17" ht="13.5" customHeight="1" x14ac:dyDescent="0.25">
      <c r="B21" s="14" t="s">
        <v>34</v>
      </c>
      <c r="C21" s="26">
        <v>43846</v>
      </c>
      <c r="D21" s="15">
        <v>14</v>
      </c>
      <c r="E21" s="16" t="s">
        <v>44</v>
      </c>
      <c r="G21" s="14" t="s">
        <v>34</v>
      </c>
      <c r="H21" s="26">
        <v>43846</v>
      </c>
      <c r="I21" s="15"/>
      <c r="J21" s="16"/>
      <c r="L21" s="14" t="s">
        <v>34</v>
      </c>
      <c r="M21" s="26">
        <v>43846</v>
      </c>
      <c r="N21" s="52"/>
      <c r="O21" s="42"/>
      <c r="P21" s="42"/>
      <c r="Q21" s="17"/>
    </row>
    <row r="22" spans="2:17" x14ac:dyDescent="0.25">
      <c r="B22" s="14" t="s">
        <v>28</v>
      </c>
      <c r="C22" s="26">
        <v>43847</v>
      </c>
      <c r="D22" s="15"/>
      <c r="E22" s="16"/>
      <c r="G22" s="14" t="s">
        <v>28</v>
      </c>
      <c r="H22" s="26">
        <v>43847</v>
      </c>
      <c r="I22" s="15">
        <v>146</v>
      </c>
      <c r="J22" s="16" t="s">
        <v>48</v>
      </c>
      <c r="L22" s="14" t="s">
        <v>28</v>
      </c>
      <c r="M22" s="26">
        <v>43847</v>
      </c>
      <c r="N22" s="52"/>
      <c r="O22" s="42"/>
      <c r="P22" s="42"/>
      <c r="Q22" s="17"/>
    </row>
    <row r="23" spans="2:17" x14ac:dyDescent="0.25">
      <c r="B23" s="14" t="s">
        <v>29</v>
      </c>
      <c r="C23" s="26">
        <v>43848</v>
      </c>
      <c r="D23" s="15"/>
      <c r="E23" s="16"/>
      <c r="G23" s="14" t="s">
        <v>29</v>
      </c>
      <c r="H23" s="26">
        <v>43848</v>
      </c>
      <c r="I23" s="15"/>
      <c r="J23" s="16"/>
      <c r="L23" s="14" t="s">
        <v>29</v>
      </c>
      <c r="M23" s="26">
        <v>43848</v>
      </c>
      <c r="N23" s="52"/>
      <c r="O23" s="42"/>
      <c r="P23" s="42"/>
      <c r="Q23" s="17"/>
    </row>
    <row r="24" spans="2:17" x14ac:dyDescent="0.25">
      <c r="B24" s="14" t="s">
        <v>30</v>
      </c>
      <c r="C24" s="26">
        <v>43849</v>
      </c>
      <c r="D24" s="15"/>
      <c r="E24" s="16"/>
      <c r="G24" s="14" t="s">
        <v>30</v>
      </c>
      <c r="H24" s="26">
        <v>43849</v>
      </c>
      <c r="I24" s="15"/>
      <c r="J24" s="16"/>
      <c r="L24" s="14" t="s">
        <v>30</v>
      </c>
      <c r="M24" s="26">
        <v>43849</v>
      </c>
      <c r="N24" s="52"/>
      <c r="O24" s="42"/>
      <c r="P24" s="42"/>
      <c r="Q24" s="17"/>
    </row>
    <row r="25" spans="2:17" x14ac:dyDescent="0.25">
      <c r="B25" s="14" t="s">
        <v>31</v>
      </c>
      <c r="C25" s="26">
        <v>43850</v>
      </c>
      <c r="D25" s="15">
        <v>14</v>
      </c>
      <c r="E25" s="16" t="s">
        <v>23</v>
      </c>
      <c r="G25" s="14" t="s">
        <v>31</v>
      </c>
      <c r="H25" s="26">
        <v>43850</v>
      </c>
      <c r="I25" s="15"/>
      <c r="J25" s="16"/>
      <c r="L25" s="14" t="s">
        <v>31</v>
      </c>
      <c r="M25" s="26">
        <v>43850</v>
      </c>
      <c r="N25" s="52"/>
      <c r="O25" s="42"/>
      <c r="P25" s="42"/>
      <c r="Q25" s="17"/>
    </row>
    <row r="26" spans="2:17" x14ac:dyDescent="0.25">
      <c r="B26" s="14" t="s">
        <v>32</v>
      </c>
      <c r="C26" s="26">
        <v>43851</v>
      </c>
      <c r="D26" s="15"/>
      <c r="E26" s="16"/>
      <c r="G26" s="14" t="s">
        <v>32</v>
      </c>
      <c r="H26" s="26">
        <v>43851</v>
      </c>
      <c r="I26" s="15">
        <v>130</v>
      </c>
      <c r="J26" s="16" t="s">
        <v>18</v>
      </c>
      <c r="L26" s="14" t="s">
        <v>32</v>
      </c>
      <c r="M26" s="26">
        <v>43851</v>
      </c>
      <c r="N26" s="52"/>
      <c r="O26" s="42"/>
      <c r="P26" s="42"/>
      <c r="Q26" s="17"/>
    </row>
    <row r="27" spans="2:17" x14ac:dyDescent="0.25">
      <c r="B27" s="14" t="s">
        <v>33</v>
      </c>
      <c r="C27" s="26">
        <v>43852</v>
      </c>
      <c r="D27" s="15">
        <v>36</v>
      </c>
      <c r="E27" s="16" t="s">
        <v>26</v>
      </c>
      <c r="G27" s="14" t="s">
        <v>33</v>
      </c>
      <c r="H27" s="26">
        <v>43852</v>
      </c>
      <c r="I27" s="15"/>
      <c r="J27" s="16"/>
      <c r="L27" s="14" t="s">
        <v>33</v>
      </c>
      <c r="M27" s="26">
        <v>43852</v>
      </c>
      <c r="N27" s="52">
        <v>72.75</v>
      </c>
      <c r="O27" s="42">
        <v>116521</v>
      </c>
      <c r="P27" s="42" t="s">
        <v>39</v>
      </c>
      <c r="Q27" s="17"/>
    </row>
    <row r="28" spans="2:17" x14ac:dyDescent="0.25">
      <c r="B28" s="14" t="s">
        <v>34</v>
      </c>
      <c r="C28" s="26">
        <v>43853</v>
      </c>
      <c r="D28" s="15"/>
      <c r="E28" s="16"/>
      <c r="G28" s="14" t="s">
        <v>34</v>
      </c>
      <c r="H28" s="26">
        <v>43853</v>
      </c>
      <c r="I28" s="15">
        <v>130</v>
      </c>
      <c r="J28" s="16" t="s">
        <v>18</v>
      </c>
      <c r="L28" s="14" t="s">
        <v>34</v>
      </c>
      <c r="M28" s="26">
        <v>43853</v>
      </c>
      <c r="O28" s="46">
        <v>53.18</v>
      </c>
      <c r="P28" s="46" t="s">
        <v>70</v>
      </c>
      <c r="Q28" s="17"/>
    </row>
    <row r="29" spans="2:17" x14ac:dyDescent="0.25">
      <c r="B29" s="14" t="s">
        <v>28</v>
      </c>
      <c r="C29" s="26">
        <v>43854</v>
      </c>
      <c r="D29" s="15"/>
      <c r="E29" s="16"/>
      <c r="G29" s="14" t="s">
        <v>28</v>
      </c>
      <c r="H29" s="26">
        <v>43854</v>
      </c>
      <c r="I29" s="15"/>
      <c r="J29" s="16"/>
      <c r="L29" s="14" t="s">
        <v>28</v>
      </c>
      <c r="M29" s="26">
        <v>43854</v>
      </c>
      <c r="N29" s="52"/>
      <c r="O29" s="47">
        <f>ROUND(100*O28/(O27-O16),4)</f>
        <v>6.3310000000000004</v>
      </c>
      <c r="P29" s="49" t="s">
        <v>69</v>
      </c>
      <c r="Q29" s="17"/>
    </row>
    <row r="30" spans="2:17" x14ac:dyDescent="0.25">
      <c r="B30" s="14" t="s">
        <v>29</v>
      </c>
      <c r="C30" s="26">
        <v>43855</v>
      </c>
      <c r="D30" s="15"/>
      <c r="E30" s="16"/>
      <c r="G30" s="14" t="s">
        <v>29</v>
      </c>
      <c r="H30" s="26">
        <v>43855</v>
      </c>
      <c r="I30" s="15"/>
      <c r="J30" s="16"/>
      <c r="L30" s="14" t="s">
        <v>29</v>
      </c>
      <c r="M30" s="26">
        <v>43855</v>
      </c>
      <c r="N30" s="52"/>
      <c r="O30" s="42"/>
      <c r="P30" s="42"/>
      <c r="Q30" s="17"/>
    </row>
    <row r="31" spans="2:17" x14ac:dyDescent="0.25">
      <c r="B31" s="14" t="s">
        <v>30</v>
      </c>
      <c r="C31" s="26">
        <v>43856</v>
      </c>
      <c r="D31" s="15"/>
      <c r="E31" s="16"/>
      <c r="G31" s="14" t="s">
        <v>30</v>
      </c>
      <c r="H31" s="26">
        <v>43856</v>
      </c>
      <c r="I31" s="15"/>
      <c r="J31" s="16"/>
      <c r="L31" s="14" t="s">
        <v>30</v>
      </c>
      <c r="M31" s="26">
        <v>43856</v>
      </c>
      <c r="N31" s="52"/>
      <c r="O31" s="42"/>
      <c r="P31" s="42"/>
      <c r="Q31" s="17"/>
    </row>
    <row r="32" spans="2:17" ht="15.75" customHeight="1" x14ac:dyDescent="0.25">
      <c r="B32" s="14" t="s">
        <v>31</v>
      </c>
      <c r="C32" s="26">
        <v>43857</v>
      </c>
      <c r="D32" s="15">
        <v>14</v>
      </c>
      <c r="E32" s="16" t="s">
        <v>54</v>
      </c>
      <c r="G32" s="14" t="s">
        <v>31</v>
      </c>
      <c r="H32" s="26">
        <v>43857</v>
      </c>
      <c r="I32" s="15"/>
      <c r="J32" s="16"/>
      <c r="L32" s="14" t="s">
        <v>31</v>
      </c>
      <c r="M32" s="26">
        <v>43857</v>
      </c>
      <c r="N32" s="52"/>
      <c r="O32" s="42"/>
      <c r="P32" s="42" t="s">
        <v>71</v>
      </c>
      <c r="Q32" s="50">
        <v>606.9</v>
      </c>
    </row>
    <row r="33" spans="2:17" ht="30" x14ac:dyDescent="0.25">
      <c r="B33" s="14" t="s">
        <v>32</v>
      </c>
      <c r="C33" s="26">
        <v>43858</v>
      </c>
      <c r="D33" s="15"/>
      <c r="E33" s="16"/>
      <c r="G33" s="14" t="s">
        <v>32</v>
      </c>
      <c r="H33" s="26">
        <v>43858</v>
      </c>
      <c r="I33" s="15">
        <v>65</v>
      </c>
      <c r="J33" s="16" t="s">
        <v>60</v>
      </c>
      <c r="L33" s="14" t="s">
        <v>32</v>
      </c>
      <c r="M33" s="26">
        <v>43858</v>
      </c>
      <c r="N33" s="52"/>
      <c r="O33" s="42"/>
      <c r="P33" s="42" t="s">
        <v>72</v>
      </c>
      <c r="Q33" s="17">
        <v>437.45</v>
      </c>
    </row>
    <row r="34" spans="2:17" x14ac:dyDescent="0.25">
      <c r="B34" s="14" t="s">
        <v>33</v>
      </c>
      <c r="C34" s="26">
        <v>43859</v>
      </c>
      <c r="D34" s="15">
        <v>36</v>
      </c>
      <c r="E34" s="16" t="s">
        <v>26</v>
      </c>
      <c r="G34" s="14" t="s">
        <v>33</v>
      </c>
      <c r="H34" s="26">
        <v>43859</v>
      </c>
      <c r="I34" s="15"/>
      <c r="J34" s="16"/>
      <c r="L34" s="14" t="s">
        <v>33</v>
      </c>
      <c r="M34" s="26">
        <v>43859</v>
      </c>
      <c r="N34" s="52"/>
      <c r="O34" s="42"/>
      <c r="P34" s="42"/>
      <c r="Q34" s="17"/>
    </row>
    <row r="35" spans="2:17" x14ac:dyDescent="0.25">
      <c r="B35" s="14" t="s">
        <v>34</v>
      </c>
      <c r="C35" s="26">
        <v>43860</v>
      </c>
      <c r="D35" s="15"/>
      <c r="E35" s="16"/>
      <c r="G35" s="14" t="s">
        <v>34</v>
      </c>
      <c r="H35" s="26">
        <v>43860</v>
      </c>
      <c r="I35" s="15"/>
      <c r="J35" s="16"/>
      <c r="L35" s="14" t="s">
        <v>34</v>
      </c>
      <c r="M35" s="26">
        <v>43860</v>
      </c>
      <c r="N35" s="52"/>
      <c r="O35" s="42"/>
      <c r="P35" s="42"/>
      <c r="Q35" s="17"/>
    </row>
    <row r="36" spans="2:17" x14ac:dyDescent="0.25">
      <c r="B36" s="14" t="s">
        <v>28</v>
      </c>
      <c r="C36" s="26">
        <v>43861</v>
      </c>
      <c r="D36" s="15">
        <v>14</v>
      </c>
      <c r="E36" s="16" t="s">
        <v>67</v>
      </c>
      <c r="G36" s="14" t="s">
        <v>28</v>
      </c>
      <c r="H36" s="26">
        <v>43861</v>
      </c>
      <c r="I36" s="15"/>
      <c r="J36" s="16"/>
      <c r="L36" s="14" t="s">
        <v>28</v>
      </c>
      <c r="M36" s="26">
        <v>43861</v>
      </c>
      <c r="N36" s="52"/>
      <c r="O36" s="42"/>
      <c r="P36" s="42"/>
      <c r="Q36" s="17"/>
    </row>
    <row r="37" spans="2:17" x14ac:dyDescent="0.25">
      <c r="B37" s="14"/>
      <c r="C37" s="26"/>
      <c r="D37" s="15"/>
      <c r="E37" s="16"/>
      <c r="G37" s="14"/>
      <c r="H37" s="26"/>
      <c r="I37" s="15"/>
      <c r="J37" s="16"/>
      <c r="L37" s="14"/>
      <c r="M37" s="26"/>
      <c r="N37" s="52"/>
      <c r="O37" s="42"/>
      <c r="P37" s="42"/>
      <c r="Q37" s="17"/>
    </row>
    <row r="38" spans="2:17" x14ac:dyDescent="0.25">
      <c r="B38" s="14"/>
      <c r="C38" s="15"/>
      <c r="D38" s="15">
        <f>SUM(D6:D37)</f>
        <v>328</v>
      </c>
      <c r="E38" s="16" t="s">
        <v>19</v>
      </c>
      <c r="G38" s="14"/>
      <c r="H38" s="15"/>
      <c r="I38" s="15">
        <f>SUM(I6:I37)</f>
        <v>881</v>
      </c>
      <c r="J38" s="16" t="s">
        <v>19</v>
      </c>
      <c r="L38" s="14"/>
      <c r="M38" s="15"/>
      <c r="N38" s="52"/>
      <c r="O38" s="42"/>
      <c r="P38" s="42"/>
      <c r="Q38" s="17"/>
    </row>
    <row r="39" spans="2:17" x14ac:dyDescent="0.25">
      <c r="B39" s="14"/>
      <c r="C39" s="15">
        <v>0.35</v>
      </c>
      <c r="D39" s="27">
        <f>ROUND(D38*C39,2)</f>
        <v>114.8</v>
      </c>
      <c r="E39" s="16"/>
      <c r="G39" s="14"/>
      <c r="H39" s="15">
        <v>0.35</v>
      </c>
      <c r="I39" s="27">
        <f>ROUND(I38*C39,2)</f>
        <v>308.35000000000002</v>
      </c>
      <c r="J39" s="16"/>
      <c r="L39" s="14"/>
      <c r="M39" s="15"/>
      <c r="N39" s="52"/>
      <c r="O39" s="42"/>
      <c r="P39" s="42"/>
      <c r="Q39" s="17"/>
    </row>
    <row r="40" spans="2:17" x14ac:dyDescent="0.25">
      <c r="B40" s="14"/>
      <c r="C40" s="15"/>
      <c r="D40" s="28"/>
      <c r="E40" s="16"/>
      <c r="G40" s="14"/>
      <c r="H40" s="15"/>
      <c r="I40" s="28"/>
      <c r="J40" s="16"/>
      <c r="L40" s="14"/>
      <c r="M40" s="15"/>
      <c r="N40" s="52"/>
      <c r="O40" s="42"/>
      <c r="P40" s="42"/>
      <c r="Q40" s="17"/>
    </row>
    <row r="41" spans="2:17" x14ac:dyDescent="0.25">
      <c r="B41" s="29" t="s">
        <v>36</v>
      </c>
      <c r="C41" s="15"/>
      <c r="D41" s="30">
        <v>0</v>
      </c>
      <c r="E41" s="31" t="s">
        <v>40</v>
      </c>
      <c r="F41" s="32"/>
      <c r="G41" s="29" t="s">
        <v>36</v>
      </c>
      <c r="H41" s="15"/>
      <c r="I41" s="30">
        <v>0</v>
      </c>
      <c r="J41" s="31" t="s">
        <v>40</v>
      </c>
      <c r="L41" s="29"/>
      <c r="M41" s="15"/>
      <c r="N41" s="52"/>
      <c r="O41" s="42"/>
      <c r="P41" s="42"/>
      <c r="Q41" s="17"/>
    </row>
    <row r="42" spans="2:17" x14ac:dyDescent="0.25">
      <c r="B42" s="14"/>
      <c r="C42" s="15"/>
      <c r="D42" s="33">
        <v>0</v>
      </c>
      <c r="E42" s="31" t="s">
        <v>41</v>
      </c>
      <c r="F42" s="32"/>
      <c r="G42" s="14"/>
      <c r="H42" s="15"/>
      <c r="I42" s="33">
        <v>0</v>
      </c>
      <c r="J42" s="31" t="s">
        <v>41</v>
      </c>
      <c r="L42" s="14"/>
      <c r="M42" s="15"/>
      <c r="N42" s="52"/>
      <c r="O42" s="42"/>
      <c r="P42" s="42"/>
      <c r="Q42" s="17"/>
    </row>
    <row r="43" spans="2:17" ht="15.75" thickBot="1" x14ac:dyDescent="0.3">
      <c r="B43" s="14"/>
      <c r="C43" s="15"/>
      <c r="D43" s="15"/>
      <c r="E43" s="16"/>
      <c r="G43" s="14"/>
      <c r="H43" s="15"/>
      <c r="I43" s="15"/>
      <c r="J43" s="16"/>
      <c r="L43" s="14"/>
      <c r="M43" s="15"/>
      <c r="N43" s="42" t="s">
        <v>100</v>
      </c>
      <c r="P43" s="42" t="s">
        <v>101</v>
      </c>
      <c r="Q43" s="17"/>
    </row>
    <row r="44" spans="2:17" ht="15.75" thickBot="1" x14ac:dyDescent="0.3">
      <c r="B44" s="29" t="s">
        <v>37</v>
      </c>
      <c r="C44" s="15"/>
      <c r="D44" s="34">
        <f>SUM(D39:D43)</f>
        <v>114.8</v>
      </c>
      <c r="E44" s="16"/>
      <c r="G44" s="29" t="s">
        <v>37</v>
      </c>
      <c r="H44" s="15"/>
      <c r="I44" s="34">
        <f>SUM(I39:I43)</f>
        <v>308.35000000000002</v>
      </c>
      <c r="J44" s="16"/>
      <c r="L44" s="29" t="s">
        <v>37</v>
      </c>
      <c r="M44" s="15"/>
      <c r="N44" s="55">
        <f>SUM(N6:N43)</f>
        <v>151.03</v>
      </c>
      <c r="O44" s="57"/>
      <c r="P44" s="57">
        <f>SUM(Q6:Q43)</f>
        <v>1044.3499999999999</v>
      </c>
      <c r="Q44" s="34">
        <f>N44+P44</f>
        <v>1195.3799999999999</v>
      </c>
    </row>
    <row r="45" spans="2:17" x14ac:dyDescent="0.25">
      <c r="B45" s="35"/>
      <c r="C45" s="36"/>
      <c r="D45" s="36"/>
      <c r="E45" s="37"/>
      <c r="G45" s="35"/>
      <c r="H45" s="36"/>
      <c r="I45" s="36"/>
      <c r="J45" s="37"/>
      <c r="L45" s="35"/>
      <c r="M45" s="36"/>
      <c r="N45" s="56"/>
      <c r="O45" s="44"/>
      <c r="P45" s="44"/>
      <c r="Q45" s="38"/>
    </row>
    <row r="47" spans="2:17" x14ac:dyDescent="0.25">
      <c r="B47" s="7"/>
      <c r="C47" s="8"/>
      <c r="D47" s="8"/>
      <c r="E47" s="9" t="s">
        <v>13</v>
      </c>
      <c r="F47" s="10"/>
      <c r="G47" s="7"/>
      <c r="H47" s="8"/>
      <c r="I47" s="8"/>
      <c r="J47" s="9" t="s">
        <v>13</v>
      </c>
      <c r="L47" s="7"/>
      <c r="M47" s="12" t="s">
        <v>38</v>
      </c>
      <c r="N47" s="51"/>
      <c r="O47" s="41"/>
      <c r="P47" s="41"/>
      <c r="Q47" s="13"/>
    </row>
    <row r="48" spans="2:17" ht="15.75" thickBot="1" x14ac:dyDescent="0.3">
      <c r="B48" s="14"/>
      <c r="C48" s="15"/>
      <c r="D48" s="15"/>
      <c r="E48" s="58" t="s">
        <v>103</v>
      </c>
      <c r="G48" s="14"/>
      <c r="H48" s="15"/>
      <c r="I48" s="15"/>
      <c r="J48" s="58" t="s">
        <v>102</v>
      </c>
      <c r="L48" s="14"/>
      <c r="M48" s="15"/>
      <c r="N48" s="52"/>
      <c r="O48" s="42"/>
      <c r="P48" s="42"/>
      <c r="Q48" s="17"/>
    </row>
    <row r="49" spans="2:17" ht="16.5" thickBot="1" x14ac:dyDescent="0.3">
      <c r="B49" s="14"/>
      <c r="C49" s="78">
        <v>43862</v>
      </c>
      <c r="D49" s="15"/>
      <c r="E49" s="16"/>
      <c r="G49" s="14"/>
      <c r="H49" s="78">
        <f>C49</f>
        <v>43862</v>
      </c>
      <c r="I49" s="15"/>
      <c r="J49" s="16"/>
      <c r="L49" s="14"/>
      <c r="M49" s="25">
        <f>C49</f>
        <v>43862</v>
      </c>
      <c r="N49" s="52"/>
      <c r="O49" s="42"/>
      <c r="P49" s="42"/>
      <c r="Q49" s="17"/>
    </row>
    <row r="50" spans="2:17" x14ac:dyDescent="0.25">
      <c r="B50" s="14" t="s">
        <v>79</v>
      </c>
      <c r="C50" s="26">
        <v>43864</v>
      </c>
      <c r="D50" s="15"/>
      <c r="E50" s="16"/>
      <c r="G50" s="14" t="str">
        <f>B50</f>
        <v>lu</v>
      </c>
      <c r="H50" s="26">
        <f>C50</f>
        <v>43864</v>
      </c>
      <c r="I50" s="15"/>
      <c r="J50" s="16"/>
      <c r="L50" s="14" t="str">
        <f>B50</f>
        <v>lu</v>
      </c>
      <c r="M50" s="26">
        <f>C50</f>
        <v>43864</v>
      </c>
      <c r="N50" s="52">
        <v>78.900000000000006</v>
      </c>
      <c r="O50" s="42">
        <v>117490</v>
      </c>
      <c r="P50" s="42"/>
      <c r="Q50" s="17"/>
    </row>
    <row r="51" spans="2:17" x14ac:dyDescent="0.25">
      <c r="B51" s="14" t="s">
        <v>32</v>
      </c>
      <c r="C51" s="26">
        <v>43865</v>
      </c>
      <c r="D51" s="15"/>
      <c r="E51" s="16"/>
      <c r="G51" s="14" t="str">
        <f>B51</f>
        <v>Ma</v>
      </c>
      <c r="H51" s="26">
        <f>C51</f>
        <v>43865</v>
      </c>
      <c r="I51" s="15">
        <v>164</v>
      </c>
      <c r="J51" s="16" t="s">
        <v>78</v>
      </c>
      <c r="L51" s="14" t="str">
        <f>B51</f>
        <v>Ma</v>
      </c>
      <c r="M51" s="26">
        <f>C51</f>
        <v>43865</v>
      </c>
      <c r="N51" s="52"/>
      <c r="O51" s="46">
        <v>59.86</v>
      </c>
      <c r="P51" s="46" t="s">
        <v>70</v>
      </c>
      <c r="Q51" s="17"/>
    </row>
    <row r="52" spans="2:17" x14ac:dyDescent="0.25">
      <c r="B52" s="14" t="s">
        <v>33</v>
      </c>
      <c r="C52" s="26">
        <v>43866</v>
      </c>
      <c r="D52" s="15">
        <v>36</v>
      </c>
      <c r="E52" s="16" t="s">
        <v>80</v>
      </c>
      <c r="G52" s="14" t="str">
        <f t="shared" ref="G52:G76" si="0">B52</f>
        <v>Me</v>
      </c>
      <c r="H52" s="26">
        <f t="shared" ref="H52:H76" si="1">C52</f>
        <v>43866</v>
      </c>
      <c r="I52" s="15"/>
      <c r="J52" s="16"/>
      <c r="L52" s="14" t="str">
        <f t="shared" ref="L52:L76" si="2">B52</f>
        <v>Me</v>
      </c>
      <c r="M52" s="26">
        <f t="shared" ref="M52:M76" si="3">C52</f>
        <v>43866</v>
      </c>
      <c r="N52" s="52"/>
      <c r="O52" s="47">
        <f>ROUND(100*O51/(O50-O27),4)</f>
        <v>6.1775000000000002</v>
      </c>
      <c r="P52" s="49" t="s">
        <v>69</v>
      </c>
      <c r="Q52" s="17"/>
    </row>
    <row r="53" spans="2:17" x14ac:dyDescent="0.25">
      <c r="B53" s="14" t="s">
        <v>34</v>
      </c>
      <c r="C53" s="26">
        <v>43867</v>
      </c>
      <c r="D53" s="15"/>
      <c r="E53" s="16"/>
      <c r="G53" s="14" t="str">
        <f t="shared" si="0"/>
        <v>Je</v>
      </c>
      <c r="H53" s="26">
        <f t="shared" si="1"/>
        <v>43867</v>
      </c>
      <c r="I53" s="15">
        <v>104</v>
      </c>
      <c r="J53" s="16" t="s">
        <v>84</v>
      </c>
      <c r="L53" s="14" t="str">
        <f t="shared" si="2"/>
        <v>Je</v>
      </c>
      <c r="M53" s="26">
        <f t="shared" si="3"/>
        <v>43867</v>
      </c>
      <c r="N53" s="52"/>
      <c r="O53" s="42"/>
      <c r="P53" s="42"/>
      <c r="Q53" s="17"/>
    </row>
    <row r="54" spans="2:17" x14ac:dyDescent="0.25">
      <c r="B54" s="14" t="s">
        <v>28</v>
      </c>
      <c r="C54" s="26">
        <v>43868</v>
      </c>
      <c r="D54" s="15">
        <v>14</v>
      </c>
      <c r="E54" s="16" t="s">
        <v>86</v>
      </c>
      <c r="G54" s="14" t="str">
        <f t="shared" si="0"/>
        <v>Ve</v>
      </c>
      <c r="H54" s="26">
        <f t="shared" si="1"/>
        <v>43868</v>
      </c>
      <c r="I54" s="15"/>
      <c r="J54" s="16"/>
      <c r="L54" s="14" t="str">
        <f t="shared" si="2"/>
        <v>Ve</v>
      </c>
      <c r="M54" s="26">
        <f t="shared" si="3"/>
        <v>43868</v>
      </c>
      <c r="N54" s="52"/>
      <c r="O54" s="42"/>
      <c r="P54" s="42"/>
      <c r="Q54" s="17"/>
    </row>
    <row r="55" spans="2:17" x14ac:dyDescent="0.25">
      <c r="B55" s="14" t="s">
        <v>29</v>
      </c>
      <c r="C55" s="26">
        <v>43869</v>
      </c>
      <c r="D55" s="15"/>
      <c r="E55" s="16"/>
      <c r="G55" s="14" t="str">
        <f t="shared" si="0"/>
        <v>Sa</v>
      </c>
      <c r="H55" s="26">
        <f t="shared" si="1"/>
        <v>43869</v>
      </c>
      <c r="I55" s="15"/>
      <c r="J55" s="16"/>
      <c r="L55" s="14" t="str">
        <f t="shared" si="2"/>
        <v>Sa</v>
      </c>
      <c r="M55" s="26">
        <f t="shared" si="3"/>
        <v>43869</v>
      </c>
      <c r="N55" s="52"/>
      <c r="O55" s="42"/>
      <c r="P55" s="42"/>
      <c r="Q55" s="17"/>
    </row>
    <row r="56" spans="2:17" x14ac:dyDescent="0.25">
      <c r="B56" s="14" t="s">
        <v>30</v>
      </c>
      <c r="C56" s="26">
        <v>43870</v>
      </c>
      <c r="D56" s="15"/>
      <c r="E56" s="16"/>
      <c r="G56" s="14" t="str">
        <f t="shared" si="0"/>
        <v>Di</v>
      </c>
      <c r="H56" s="26">
        <f t="shared" si="1"/>
        <v>43870</v>
      </c>
      <c r="I56" s="15"/>
      <c r="J56" s="16"/>
      <c r="L56" s="14" t="str">
        <f t="shared" si="2"/>
        <v>Di</v>
      </c>
      <c r="M56" s="26">
        <f t="shared" si="3"/>
        <v>43870</v>
      </c>
      <c r="N56" s="52"/>
      <c r="O56" s="42"/>
      <c r="P56" s="42"/>
      <c r="Q56" s="17"/>
    </row>
    <row r="57" spans="2:17" x14ac:dyDescent="0.25">
      <c r="B57" s="14" t="s">
        <v>31</v>
      </c>
      <c r="C57" s="26">
        <v>43871</v>
      </c>
      <c r="D57" s="15">
        <v>14</v>
      </c>
      <c r="E57" s="16" t="s">
        <v>94</v>
      </c>
      <c r="G57" s="14" t="str">
        <f t="shared" si="0"/>
        <v>Lu</v>
      </c>
      <c r="H57" s="26">
        <f t="shared" si="1"/>
        <v>43871</v>
      </c>
      <c r="I57" s="15"/>
      <c r="J57" s="16"/>
      <c r="L57" s="14" t="str">
        <f t="shared" si="2"/>
        <v>Lu</v>
      </c>
      <c r="M57" s="26">
        <f t="shared" si="3"/>
        <v>43871</v>
      </c>
      <c r="N57" s="52"/>
      <c r="O57" s="42"/>
      <c r="P57" s="42"/>
      <c r="Q57" s="17"/>
    </row>
    <row r="58" spans="2:17" ht="30" x14ac:dyDescent="0.25">
      <c r="B58" s="14" t="s">
        <v>32</v>
      </c>
      <c r="C58" s="26">
        <v>43872</v>
      </c>
      <c r="D58" s="15"/>
      <c r="E58" s="16"/>
      <c r="G58" s="14" t="str">
        <f t="shared" si="0"/>
        <v>Ma</v>
      </c>
      <c r="H58" s="26">
        <f t="shared" si="1"/>
        <v>43872</v>
      </c>
      <c r="I58" s="15">
        <v>164</v>
      </c>
      <c r="J58" s="16" t="s">
        <v>95</v>
      </c>
      <c r="L58" s="14" t="str">
        <f t="shared" si="2"/>
        <v>Ma</v>
      </c>
      <c r="M58" s="26">
        <f t="shared" si="3"/>
        <v>43872</v>
      </c>
      <c r="N58" s="52"/>
      <c r="O58" s="42"/>
      <c r="P58" s="42"/>
      <c r="Q58" s="17"/>
    </row>
    <row r="59" spans="2:17" x14ac:dyDescent="0.25">
      <c r="B59" s="14" t="s">
        <v>33</v>
      </c>
      <c r="C59" s="26">
        <v>43873</v>
      </c>
      <c r="D59" s="15">
        <v>36</v>
      </c>
      <c r="E59" s="16" t="s">
        <v>80</v>
      </c>
      <c r="G59" s="14" t="str">
        <f t="shared" si="0"/>
        <v>Me</v>
      </c>
      <c r="H59" s="26">
        <f t="shared" si="1"/>
        <v>43873</v>
      </c>
      <c r="I59" s="15"/>
      <c r="J59" s="16"/>
      <c r="L59" s="14" t="str">
        <f t="shared" si="2"/>
        <v>Me</v>
      </c>
      <c r="M59" s="26">
        <f t="shared" si="3"/>
        <v>43873</v>
      </c>
      <c r="N59" s="52"/>
      <c r="O59" s="42"/>
      <c r="P59" s="42"/>
      <c r="Q59" s="17"/>
    </row>
    <row r="60" spans="2:17" x14ac:dyDescent="0.25">
      <c r="B60" s="14" t="s">
        <v>34</v>
      </c>
      <c r="C60" s="26">
        <v>43874</v>
      </c>
      <c r="D60" s="15"/>
      <c r="E60" s="16"/>
      <c r="G60" s="14" t="str">
        <f t="shared" si="0"/>
        <v>Je</v>
      </c>
      <c r="H60" s="26">
        <f t="shared" si="1"/>
        <v>43874</v>
      </c>
      <c r="I60" s="15"/>
      <c r="J60" s="16"/>
      <c r="L60" s="14" t="str">
        <f t="shared" si="2"/>
        <v>Je</v>
      </c>
      <c r="M60" s="26">
        <f t="shared" si="3"/>
        <v>43874</v>
      </c>
      <c r="N60" s="52">
        <v>74.97</v>
      </c>
      <c r="O60" s="42">
        <v>118431</v>
      </c>
      <c r="P60" s="42"/>
      <c r="Q60" s="17"/>
    </row>
    <row r="61" spans="2:17" x14ac:dyDescent="0.25">
      <c r="B61" s="14" t="s">
        <v>28</v>
      </c>
      <c r="C61" s="26">
        <v>43875</v>
      </c>
      <c r="D61" s="15">
        <v>36</v>
      </c>
      <c r="E61" s="16" t="s">
        <v>99</v>
      </c>
      <c r="G61" s="14" t="str">
        <f t="shared" si="0"/>
        <v>Ve</v>
      </c>
      <c r="H61" s="26">
        <f t="shared" si="1"/>
        <v>43875</v>
      </c>
      <c r="I61" s="15"/>
      <c r="J61" s="16"/>
      <c r="L61" s="14" t="str">
        <f t="shared" si="2"/>
        <v>Ve</v>
      </c>
      <c r="M61" s="26">
        <f t="shared" si="3"/>
        <v>43875</v>
      </c>
      <c r="N61" s="52"/>
      <c r="O61" s="46">
        <v>57.45</v>
      </c>
      <c r="P61" s="46" t="s">
        <v>70</v>
      </c>
      <c r="Q61" s="17"/>
    </row>
    <row r="62" spans="2:17" x14ac:dyDescent="0.25">
      <c r="B62" s="14" t="s">
        <v>29</v>
      </c>
      <c r="C62" s="26">
        <v>43876</v>
      </c>
      <c r="D62" s="15"/>
      <c r="E62" s="16"/>
      <c r="G62" s="14" t="str">
        <f t="shared" si="0"/>
        <v>Sa</v>
      </c>
      <c r="H62" s="26">
        <f t="shared" si="1"/>
        <v>43876</v>
      </c>
      <c r="I62" s="15"/>
      <c r="J62" s="16"/>
      <c r="L62" s="14" t="str">
        <f t="shared" si="2"/>
        <v>Sa</v>
      </c>
      <c r="M62" s="26">
        <f t="shared" si="3"/>
        <v>43876</v>
      </c>
      <c r="N62" s="52"/>
      <c r="O62" s="47">
        <f>ROUND(100*O61/(O60-O50),4)</f>
        <v>6.1052</v>
      </c>
      <c r="P62" s="49" t="s">
        <v>69</v>
      </c>
      <c r="Q62" s="17"/>
    </row>
    <row r="63" spans="2:17" x14ac:dyDescent="0.25">
      <c r="B63" s="14" t="s">
        <v>30</v>
      </c>
      <c r="C63" s="26">
        <v>43877</v>
      </c>
      <c r="D63" s="15"/>
      <c r="E63" s="16"/>
      <c r="G63" s="14" t="str">
        <f t="shared" si="0"/>
        <v>Di</v>
      </c>
      <c r="H63" s="26">
        <f t="shared" si="1"/>
        <v>43877</v>
      </c>
      <c r="I63" s="15"/>
      <c r="J63" s="16"/>
      <c r="L63" s="14" t="str">
        <f t="shared" si="2"/>
        <v>Di</v>
      </c>
      <c r="M63" s="26">
        <f t="shared" si="3"/>
        <v>43877</v>
      </c>
      <c r="N63" s="52"/>
      <c r="O63" s="42"/>
      <c r="P63" s="42"/>
      <c r="Q63" s="17"/>
    </row>
    <row r="64" spans="2:17" x14ac:dyDescent="0.25">
      <c r="B64" s="14" t="s">
        <v>31</v>
      </c>
      <c r="C64" s="26">
        <v>43878</v>
      </c>
      <c r="D64" s="15"/>
      <c r="E64" s="16"/>
      <c r="G64" s="14" t="str">
        <f t="shared" si="0"/>
        <v>Lu</v>
      </c>
      <c r="H64" s="26">
        <f t="shared" si="1"/>
        <v>43878</v>
      </c>
      <c r="I64" s="15">
        <v>130</v>
      </c>
      <c r="J64" s="16" t="s">
        <v>18</v>
      </c>
      <c r="L64" s="14" t="str">
        <f t="shared" si="2"/>
        <v>Lu</v>
      </c>
      <c r="M64" s="26">
        <f t="shared" si="3"/>
        <v>43878</v>
      </c>
      <c r="N64" s="52"/>
      <c r="O64" s="42"/>
      <c r="P64" s="42"/>
      <c r="Q64" s="17"/>
    </row>
    <row r="65" spans="2:17" x14ac:dyDescent="0.25">
      <c r="B65" s="14" t="s">
        <v>32</v>
      </c>
      <c r="C65" s="26">
        <v>43879</v>
      </c>
      <c r="D65" s="15">
        <v>14</v>
      </c>
      <c r="E65" s="16" t="s">
        <v>107</v>
      </c>
      <c r="G65" s="14" t="str">
        <f t="shared" si="0"/>
        <v>Ma</v>
      </c>
      <c r="H65" s="26">
        <f t="shared" si="1"/>
        <v>43879</v>
      </c>
      <c r="I65" s="15"/>
      <c r="J65" s="16"/>
      <c r="L65" s="14" t="str">
        <f t="shared" si="2"/>
        <v>Ma</v>
      </c>
      <c r="M65" s="26">
        <f t="shared" si="3"/>
        <v>43879</v>
      </c>
      <c r="N65" s="52"/>
      <c r="O65" s="42"/>
      <c r="P65" s="42"/>
      <c r="Q65" s="17"/>
    </row>
    <row r="66" spans="2:17" x14ac:dyDescent="0.25">
      <c r="B66" s="14" t="s">
        <v>33</v>
      </c>
      <c r="C66" s="26">
        <v>43880</v>
      </c>
      <c r="D66" s="15">
        <v>36</v>
      </c>
      <c r="E66" s="16" t="s">
        <v>80</v>
      </c>
      <c r="G66" s="14" t="str">
        <f t="shared" si="0"/>
        <v>Me</v>
      </c>
      <c r="H66" s="26">
        <f t="shared" si="1"/>
        <v>43880</v>
      </c>
      <c r="I66" s="15"/>
      <c r="J66" s="16"/>
      <c r="L66" s="14" t="str">
        <f t="shared" si="2"/>
        <v>Me</v>
      </c>
      <c r="M66" s="26">
        <f t="shared" si="3"/>
        <v>43880</v>
      </c>
      <c r="N66" s="52"/>
      <c r="O66" s="42"/>
      <c r="P66" s="42"/>
      <c r="Q66" s="17"/>
    </row>
    <row r="67" spans="2:17" x14ac:dyDescent="0.25">
      <c r="B67" s="14" t="s">
        <v>34</v>
      </c>
      <c r="C67" s="26">
        <v>43881</v>
      </c>
      <c r="D67" s="15"/>
      <c r="E67" s="16"/>
      <c r="G67" s="14" t="str">
        <f t="shared" si="0"/>
        <v>Je</v>
      </c>
      <c r="H67" s="26">
        <f t="shared" si="1"/>
        <v>43881</v>
      </c>
      <c r="I67" s="15"/>
      <c r="J67" s="16"/>
      <c r="L67" s="14" t="str">
        <f t="shared" si="2"/>
        <v>Je</v>
      </c>
      <c r="M67" s="26">
        <f t="shared" si="3"/>
        <v>43881</v>
      </c>
      <c r="N67" s="52"/>
      <c r="O67" s="42"/>
      <c r="P67" s="42"/>
      <c r="Q67" s="17"/>
    </row>
    <row r="68" spans="2:17" x14ac:dyDescent="0.25">
      <c r="B68" s="14" t="s">
        <v>28</v>
      </c>
      <c r="C68" s="26">
        <v>43882</v>
      </c>
      <c r="D68" s="15"/>
      <c r="E68" s="16"/>
      <c r="G68" s="14" t="str">
        <f t="shared" si="0"/>
        <v>Ve</v>
      </c>
      <c r="H68" s="26">
        <f t="shared" si="1"/>
        <v>43882</v>
      </c>
      <c r="I68" s="15">
        <v>160</v>
      </c>
      <c r="J68" s="16" t="s">
        <v>111</v>
      </c>
      <c r="L68" s="14" t="str">
        <f t="shared" si="2"/>
        <v>Ve</v>
      </c>
      <c r="M68" s="26">
        <f t="shared" si="3"/>
        <v>43882</v>
      </c>
      <c r="N68" s="52"/>
      <c r="O68" s="42"/>
      <c r="P68" s="42"/>
      <c r="Q68" s="17"/>
    </row>
    <row r="69" spans="2:17" x14ac:dyDescent="0.25">
      <c r="B69" s="14" t="s">
        <v>29</v>
      </c>
      <c r="C69" s="26">
        <v>43883</v>
      </c>
      <c r="D69" s="15"/>
      <c r="E69" s="16"/>
      <c r="G69" s="14" t="str">
        <f t="shared" si="0"/>
        <v>Sa</v>
      </c>
      <c r="H69" s="26">
        <f t="shared" si="1"/>
        <v>43883</v>
      </c>
      <c r="I69" s="15"/>
      <c r="J69" s="16"/>
      <c r="L69" s="14" t="str">
        <f t="shared" si="2"/>
        <v>Sa</v>
      </c>
      <c r="M69" s="26">
        <f t="shared" si="3"/>
        <v>43883</v>
      </c>
      <c r="N69" s="52"/>
      <c r="O69" s="42"/>
      <c r="P69" s="42"/>
      <c r="Q69" s="17"/>
    </row>
    <row r="70" spans="2:17" x14ac:dyDescent="0.25">
      <c r="B70" s="14" t="s">
        <v>30</v>
      </c>
      <c r="C70" s="26">
        <v>43884</v>
      </c>
      <c r="D70" s="15"/>
      <c r="E70" s="16"/>
      <c r="G70" s="14" t="str">
        <f t="shared" si="0"/>
        <v>Di</v>
      </c>
      <c r="H70" s="26">
        <f t="shared" si="1"/>
        <v>43884</v>
      </c>
      <c r="I70" s="15"/>
      <c r="J70" s="16"/>
      <c r="L70" s="14" t="str">
        <f t="shared" si="2"/>
        <v>Di</v>
      </c>
      <c r="M70" s="26">
        <f t="shared" si="3"/>
        <v>43884</v>
      </c>
      <c r="N70" s="52">
        <v>73.23</v>
      </c>
      <c r="O70" s="42">
        <v>119295</v>
      </c>
      <c r="P70" s="42"/>
      <c r="Q70" s="17"/>
    </row>
    <row r="71" spans="2:17" x14ac:dyDescent="0.25">
      <c r="B71" s="14" t="s">
        <v>31</v>
      </c>
      <c r="C71" s="26">
        <v>43885</v>
      </c>
      <c r="D71" s="15"/>
      <c r="E71" s="16"/>
      <c r="G71" s="14" t="str">
        <f t="shared" si="0"/>
        <v>Lu</v>
      </c>
      <c r="H71" s="26">
        <f t="shared" si="1"/>
        <v>43885</v>
      </c>
      <c r="I71" s="15"/>
      <c r="J71" s="16"/>
      <c r="L71" s="14" t="str">
        <f t="shared" si="2"/>
        <v>Lu</v>
      </c>
      <c r="M71" s="26">
        <f t="shared" si="3"/>
        <v>43885</v>
      </c>
      <c r="N71" s="52"/>
      <c r="O71" s="46">
        <v>55.1</v>
      </c>
      <c r="P71" s="46" t="s">
        <v>70</v>
      </c>
      <c r="Q71" s="17"/>
    </row>
    <row r="72" spans="2:17" x14ac:dyDescent="0.25">
      <c r="B72" s="14" t="s">
        <v>32</v>
      </c>
      <c r="C72" s="26">
        <v>43886</v>
      </c>
      <c r="D72" s="15"/>
      <c r="E72" s="16"/>
      <c r="G72" s="14" t="str">
        <f t="shared" si="0"/>
        <v>Ma</v>
      </c>
      <c r="H72" s="26">
        <f t="shared" si="1"/>
        <v>43886</v>
      </c>
      <c r="I72" s="15"/>
      <c r="J72" s="16"/>
      <c r="L72" s="14" t="str">
        <f t="shared" si="2"/>
        <v>Ma</v>
      </c>
      <c r="M72" s="26">
        <f t="shared" si="3"/>
        <v>43886</v>
      </c>
      <c r="N72" s="52"/>
      <c r="O72" s="47">
        <f>ROUND(100*O71/(O70-O60),4)</f>
        <v>6.3773</v>
      </c>
      <c r="P72" s="49" t="s">
        <v>69</v>
      </c>
      <c r="Q72" s="17"/>
    </row>
    <row r="73" spans="2:17" x14ac:dyDescent="0.25">
      <c r="B73" s="14" t="s">
        <v>33</v>
      </c>
      <c r="C73" s="26">
        <v>43887</v>
      </c>
      <c r="D73" s="15">
        <v>36</v>
      </c>
      <c r="E73" s="16" t="s">
        <v>80</v>
      </c>
      <c r="G73" s="14" t="str">
        <f t="shared" si="0"/>
        <v>Me</v>
      </c>
      <c r="H73" s="26">
        <f t="shared" si="1"/>
        <v>43887</v>
      </c>
      <c r="I73" s="15"/>
      <c r="J73" s="16"/>
      <c r="L73" s="14" t="str">
        <f t="shared" si="2"/>
        <v>Me</v>
      </c>
      <c r="M73" s="26">
        <f t="shared" si="3"/>
        <v>43887</v>
      </c>
      <c r="N73" s="52"/>
      <c r="O73" s="42"/>
      <c r="P73" s="42"/>
      <c r="Q73" s="17"/>
    </row>
    <row r="74" spans="2:17" x14ac:dyDescent="0.25">
      <c r="B74" s="14" t="s">
        <v>34</v>
      </c>
      <c r="C74" s="26">
        <v>43888</v>
      </c>
      <c r="D74" s="15">
        <v>14</v>
      </c>
      <c r="E74" s="16" t="s">
        <v>94</v>
      </c>
      <c r="G74" s="14" t="str">
        <f t="shared" si="0"/>
        <v>Je</v>
      </c>
      <c r="H74" s="26">
        <f t="shared" si="1"/>
        <v>43888</v>
      </c>
      <c r="I74" s="15"/>
      <c r="J74" s="16"/>
      <c r="L74" s="14" t="str">
        <f t="shared" si="2"/>
        <v>Je</v>
      </c>
      <c r="M74" s="26">
        <f t="shared" si="3"/>
        <v>43888</v>
      </c>
      <c r="N74" s="52"/>
      <c r="O74" s="42"/>
      <c r="P74" s="42"/>
      <c r="Q74" s="17"/>
    </row>
    <row r="75" spans="2:17" ht="30" x14ac:dyDescent="0.25">
      <c r="B75" s="14" t="s">
        <v>28</v>
      </c>
      <c r="C75" s="26">
        <v>43889</v>
      </c>
      <c r="D75" s="15"/>
      <c r="E75" s="16"/>
      <c r="G75" s="14" t="str">
        <f t="shared" si="0"/>
        <v>Ve</v>
      </c>
      <c r="H75" s="26">
        <f t="shared" si="1"/>
        <v>43889</v>
      </c>
      <c r="I75" s="15">
        <v>102</v>
      </c>
      <c r="J75" s="16" t="s">
        <v>115</v>
      </c>
      <c r="L75" s="14" t="str">
        <f t="shared" si="2"/>
        <v>Ve</v>
      </c>
      <c r="M75" s="26">
        <f t="shared" si="3"/>
        <v>43889</v>
      </c>
      <c r="N75" s="52"/>
      <c r="O75" s="42"/>
      <c r="P75" s="42"/>
      <c r="Q75" s="17"/>
    </row>
    <row r="76" spans="2:17" x14ac:dyDescent="0.25">
      <c r="B76" s="14" t="s">
        <v>29</v>
      </c>
      <c r="C76" s="26">
        <v>43890</v>
      </c>
      <c r="D76" s="15"/>
      <c r="E76" s="16"/>
      <c r="G76" s="14" t="str">
        <f t="shared" si="0"/>
        <v>Sa</v>
      </c>
      <c r="H76" s="26">
        <f t="shared" si="1"/>
        <v>43890</v>
      </c>
      <c r="I76" s="15"/>
      <c r="J76" s="16"/>
      <c r="L76" s="14" t="str">
        <f t="shared" si="2"/>
        <v>Sa</v>
      </c>
      <c r="M76" s="26">
        <f t="shared" si="3"/>
        <v>43890</v>
      </c>
      <c r="N76" s="52"/>
      <c r="O76" s="42"/>
      <c r="P76" s="42"/>
      <c r="Q76" s="17"/>
    </row>
    <row r="77" spans="2:17" x14ac:dyDescent="0.25">
      <c r="B77" s="14"/>
      <c r="C77" s="26"/>
      <c r="D77" s="15"/>
      <c r="E77" s="16"/>
      <c r="G77" s="14"/>
      <c r="H77" s="26"/>
      <c r="I77" s="15"/>
      <c r="J77" s="16"/>
      <c r="L77" s="14"/>
      <c r="M77" s="15"/>
      <c r="N77" s="52"/>
      <c r="O77" s="42"/>
      <c r="P77" s="42"/>
      <c r="Q77" s="17"/>
    </row>
    <row r="78" spans="2:17" x14ac:dyDescent="0.25">
      <c r="B78" s="14"/>
      <c r="C78" s="15"/>
      <c r="D78" s="15">
        <f>SUM(D50:D77)</f>
        <v>236</v>
      </c>
      <c r="E78" s="16" t="s">
        <v>19</v>
      </c>
      <c r="G78" s="14"/>
      <c r="H78" s="15"/>
      <c r="I78" s="15">
        <f>SUM(I50:I77)</f>
        <v>824</v>
      </c>
      <c r="J78" s="16" t="s">
        <v>19</v>
      </c>
      <c r="L78" s="14"/>
      <c r="M78" s="15"/>
      <c r="N78" s="52"/>
      <c r="O78" s="42"/>
      <c r="P78" s="42"/>
      <c r="Q78" s="17"/>
    </row>
    <row r="79" spans="2:17" x14ac:dyDescent="0.25">
      <c r="B79" s="14"/>
      <c r="C79" s="15">
        <v>0.35</v>
      </c>
      <c r="D79" s="59">
        <f>ROUND(D78*C79,2)</f>
        <v>82.6</v>
      </c>
      <c r="E79" s="16"/>
      <c r="G79" s="14"/>
      <c r="H79" s="15">
        <v>0.35</v>
      </c>
      <c r="I79" s="59">
        <f>ROUND(I78*C79,2)</f>
        <v>288.39999999999998</v>
      </c>
      <c r="J79" s="16"/>
      <c r="L79" s="14"/>
      <c r="M79" s="15"/>
      <c r="N79" s="52"/>
      <c r="O79" s="42"/>
      <c r="P79" s="42"/>
      <c r="Q79" s="17"/>
    </row>
    <row r="80" spans="2:17" x14ac:dyDescent="0.25">
      <c r="B80" s="14"/>
      <c r="C80" s="15"/>
      <c r="D80" s="15"/>
      <c r="E80" s="16"/>
      <c r="G80" s="14"/>
      <c r="H80" s="15"/>
      <c r="I80" s="15"/>
      <c r="J80" s="16"/>
      <c r="L80" s="14"/>
      <c r="M80" s="15"/>
      <c r="N80" s="52"/>
      <c r="O80" s="42"/>
      <c r="P80" s="42"/>
      <c r="Q80" s="17"/>
    </row>
    <row r="81" spans="2:17" x14ac:dyDescent="0.25">
      <c r="B81" s="29" t="s">
        <v>36</v>
      </c>
      <c r="C81" s="15"/>
      <c r="D81" s="59">
        <v>8</v>
      </c>
      <c r="E81" s="31" t="s">
        <v>40</v>
      </c>
      <c r="F81" s="32"/>
      <c r="G81" s="29" t="s">
        <v>36</v>
      </c>
      <c r="H81" s="15"/>
      <c r="I81" s="59">
        <v>8</v>
      </c>
      <c r="J81" s="31" t="s">
        <v>40</v>
      </c>
      <c r="L81" s="29"/>
      <c r="M81" s="15"/>
      <c r="N81" s="52"/>
      <c r="O81" s="42"/>
      <c r="P81" s="42"/>
      <c r="Q81" s="17"/>
    </row>
    <row r="82" spans="2:17" x14ac:dyDescent="0.25">
      <c r="B82" s="14"/>
      <c r="C82" s="15"/>
      <c r="D82" s="59">
        <v>0</v>
      </c>
      <c r="E82" s="31" t="s">
        <v>41</v>
      </c>
      <c r="F82" s="32"/>
      <c r="G82" s="14"/>
      <c r="H82" s="15"/>
      <c r="I82" s="59">
        <v>0</v>
      </c>
      <c r="J82" s="31" t="s">
        <v>41</v>
      </c>
      <c r="L82" s="14"/>
      <c r="M82" s="15"/>
      <c r="N82" s="52"/>
      <c r="O82" s="42"/>
      <c r="P82" s="42"/>
      <c r="Q82" s="17"/>
    </row>
    <row r="83" spans="2:17" ht="15.75" thickBot="1" x14ac:dyDescent="0.3">
      <c r="B83" s="14"/>
      <c r="C83" s="15"/>
      <c r="D83" s="15"/>
      <c r="E83" s="16"/>
      <c r="G83" s="14"/>
      <c r="H83" s="15"/>
      <c r="I83" s="15"/>
      <c r="J83" s="16"/>
      <c r="L83" s="14"/>
      <c r="M83" s="15"/>
      <c r="N83" s="42" t="s">
        <v>100</v>
      </c>
      <c r="P83" s="42" t="s">
        <v>101</v>
      </c>
      <c r="Q83" s="17"/>
    </row>
    <row r="84" spans="2:17" ht="15.75" thickBot="1" x14ac:dyDescent="0.3">
      <c r="B84" s="29" t="s">
        <v>37</v>
      </c>
      <c r="C84" s="15"/>
      <c r="D84" s="60">
        <f>SUM(D79:D83)</f>
        <v>90.6</v>
      </c>
      <c r="E84" s="16"/>
      <c r="G84" s="29" t="s">
        <v>37</v>
      </c>
      <c r="H84" s="15"/>
      <c r="I84" s="60">
        <f>SUM(I79:I83)</f>
        <v>296.39999999999998</v>
      </c>
      <c r="J84" s="16"/>
      <c r="L84" s="29" t="s">
        <v>37</v>
      </c>
      <c r="M84" s="15"/>
      <c r="N84" s="55">
        <f>SUM(N46:N83)</f>
        <v>227.10000000000002</v>
      </c>
      <c r="O84" s="57"/>
      <c r="P84" s="57">
        <f>SUM(Q46:Q83)</f>
        <v>0</v>
      </c>
      <c r="Q84" s="34">
        <f>N84+P84</f>
        <v>227.10000000000002</v>
      </c>
    </row>
    <row r="85" spans="2:17" x14ac:dyDescent="0.25">
      <c r="B85" s="35"/>
      <c r="C85" s="36"/>
      <c r="D85" s="36"/>
      <c r="E85" s="37"/>
      <c r="G85" s="35"/>
      <c r="H85" s="36"/>
      <c r="I85" s="36"/>
      <c r="J85" s="37"/>
      <c r="L85" s="35"/>
      <c r="M85" s="36"/>
      <c r="N85" s="56"/>
      <c r="O85" s="44"/>
      <c r="P85" s="44"/>
      <c r="Q85" s="38"/>
    </row>
    <row r="88" spans="2:17" x14ac:dyDescent="0.25">
      <c r="B88" s="7"/>
      <c r="C88" s="8"/>
      <c r="D88" s="8"/>
      <c r="E88" s="9" t="s">
        <v>13</v>
      </c>
      <c r="F88" s="10"/>
      <c r="G88" s="7"/>
      <c r="H88" s="8"/>
      <c r="I88" s="8"/>
      <c r="J88" s="9" t="s">
        <v>13</v>
      </c>
      <c r="L88" s="7"/>
      <c r="M88" s="12" t="s">
        <v>38</v>
      </c>
      <c r="N88" s="51"/>
      <c r="O88" s="41"/>
      <c r="P88" s="41"/>
      <c r="Q88" s="13"/>
    </row>
    <row r="89" spans="2:17" x14ac:dyDescent="0.25">
      <c r="B89" s="14"/>
      <c r="C89" s="15"/>
      <c r="D89" s="15"/>
      <c r="E89" s="58" t="s">
        <v>103</v>
      </c>
      <c r="G89" s="14"/>
      <c r="H89" s="15"/>
      <c r="I89" s="15"/>
      <c r="J89" s="58" t="s">
        <v>102</v>
      </c>
      <c r="L89" s="14"/>
      <c r="M89" s="15"/>
      <c r="N89" s="52"/>
      <c r="O89" s="42"/>
      <c r="P89" s="42"/>
      <c r="Q89" s="17"/>
    </row>
    <row r="90" spans="2:17" ht="15.75" x14ac:dyDescent="0.25">
      <c r="B90" s="14"/>
      <c r="C90" s="25">
        <v>43891</v>
      </c>
      <c r="D90" s="15"/>
      <c r="E90" s="16"/>
      <c r="G90" s="14"/>
      <c r="H90" s="25">
        <f>C90</f>
        <v>43891</v>
      </c>
      <c r="I90" s="15"/>
      <c r="J90" s="16"/>
      <c r="L90" s="14"/>
      <c r="M90" s="25">
        <f>C90</f>
        <v>43891</v>
      </c>
      <c r="N90" s="52"/>
      <c r="O90" s="42"/>
      <c r="P90" s="42"/>
      <c r="Q90" s="17"/>
    </row>
    <row r="91" spans="2:17" x14ac:dyDescent="0.25">
      <c r="B91" s="14" t="s">
        <v>79</v>
      </c>
      <c r="C91" s="26">
        <v>43892</v>
      </c>
      <c r="D91" s="15"/>
      <c r="E91" s="16"/>
      <c r="G91" s="14" t="str">
        <f>B91</f>
        <v>lu</v>
      </c>
      <c r="H91" s="26">
        <f>C91</f>
        <v>43892</v>
      </c>
      <c r="I91" s="15"/>
      <c r="J91" s="16"/>
      <c r="L91" s="14" t="str">
        <f>B91</f>
        <v>lu</v>
      </c>
      <c r="M91" s="26">
        <f>C91</f>
        <v>43892</v>
      </c>
      <c r="N91" s="52"/>
      <c r="O91" s="42"/>
      <c r="P91" s="42"/>
      <c r="Q91" s="17"/>
    </row>
    <row r="92" spans="2:17" x14ac:dyDescent="0.25">
      <c r="B92" s="14" t="s">
        <v>32</v>
      </c>
      <c r="C92" s="26">
        <v>43893</v>
      </c>
      <c r="D92" s="15">
        <v>14</v>
      </c>
      <c r="E92" s="16" t="s">
        <v>123</v>
      </c>
      <c r="G92" s="14" t="str">
        <f>B92</f>
        <v>Ma</v>
      </c>
      <c r="H92" s="26">
        <f>C92</f>
        <v>43893</v>
      </c>
      <c r="I92" s="15"/>
      <c r="J92" s="16"/>
      <c r="L92" s="14" t="str">
        <f>B92</f>
        <v>Ma</v>
      </c>
      <c r="M92" s="26">
        <f>C92</f>
        <v>43893</v>
      </c>
      <c r="N92" s="52"/>
      <c r="O92" s="46"/>
      <c r="P92" s="46"/>
      <c r="Q92" s="17"/>
    </row>
    <row r="93" spans="2:17" x14ac:dyDescent="0.25">
      <c r="B93" s="14" t="s">
        <v>33</v>
      </c>
      <c r="C93" s="26">
        <v>43894</v>
      </c>
      <c r="D93" s="15">
        <v>36</v>
      </c>
      <c r="E93" s="16" t="s">
        <v>80</v>
      </c>
      <c r="G93" s="14" t="str">
        <f t="shared" ref="G93:G117" si="4">B93</f>
        <v>Me</v>
      </c>
      <c r="H93" s="26">
        <f t="shared" ref="H93:H120" si="5">C93</f>
        <v>43894</v>
      </c>
      <c r="I93" s="15"/>
      <c r="J93" s="16"/>
      <c r="L93" s="14" t="str">
        <f t="shared" ref="L93:L117" si="6">B93</f>
        <v>Me</v>
      </c>
      <c r="M93" s="26">
        <f t="shared" ref="M93:M120" si="7">C93</f>
        <v>43894</v>
      </c>
      <c r="N93" s="52"/>
      <c r="O93" s="47"/>
      <c r="P93" s="49"/>
      <c r="Q93" s="17"/>
    </row>
    <row r="94" spans="2:17" x14ac:dyDescent="0.25">
      <c r="B94" s="14" t="s">
        <v>34</v>
      </c>
      <c r="C94" s="26">
        <v>43895</v>
      </c>
      <c r="D94" s="15"/>
      <c r="E94" s="16"/>
      <c r="G94" s="14" t="str">
        <f t="shared" si="4"/>
        <v>Je</v>
      </c>
      <c r="H94" s="26">
        <f t="shared" si="5"/>
        <v>43895</v>
      </c>
      <c r="I94" s="15"/>
      <c r="J94" s="16"/>
      <c r="L94" s="14" t="str">
        <f t="shared" si="6"/>
        <v>Je</v>
      </c>
      <c r="M94" s="26">
        <f t="shared" si="7"/>
        <v>43895</v>
      </c>
      <c r="N94" s="52"/>
      <c r="O94" s="42"/>
      <c r="P94" s="42"/>
      <c r="Q94" s="17"/>
    </row>
    <row r="95" spans="2:17" ht="30" x14ac:dyDescent="0.25">
      <c r="B95" s="14" t="s">
        <v>28</v>
      </c>
      <c r="C95" s="26">
        <v>43896</v>
      </c>
      <c r="D95" s="15">
        <v>36</v>
      </c>
      <c r="E95" s="16" t="s">
        <v>24</v>
      </c>
      <c r="G95" s="14" t="str">
        <f t="shared" si="4"/>
        <v>Ve</v>
      </c>
      <c r="H95" s="26">
        <f t="shared" si="5"/>
        <v>43896</v>
      </c>
      <c r="I95" s="15">
        <v>28</v>
      </c>
      <c r="J95" s="16" t="s">
        <v>124</v>
      </c>
      <c r="L95" s="14" t="str">
        <f t="shared" si="6"/>
        <v>Ve</v>
      </c>
      <c r="M95" s="26">
        <f t="shared" si="7"/>
        <v>43896</v>
      </c>
      <c r="N95" s="52">
        <v>77.31</v>
      </c>
      <c r="O95" s="42">
        <v>120148</v>
      </c>
      <c r="P95" s="42"/>
      <c r="Q95" s="17"/>
    </row>
    <row r="96" spans="2:17" x14ac:dyDescent="0.25">
      <c r="B96" s="14" t="s">
        <v>29</v>
      </c>
      <c r="C96" s="26">
        <v>43897</v>
      </c>
      <c r="D96" s="15"/>
      <c r="E96" s="16"/>
      <c r="G96" s="14" t="str">
        <f t="shared" si="4"/>
        <v>Sa</v>
      </c>
      <c r="H96" s="26">
        <f t="shared" si="5"/>
        <v>43897</v>
      </c>
      <c r="I96" s="15"/>
      <c r="J96" s="16"/>
      <c r="L96" s="14" t="str">
        <f t="shared" si="6"/>
        <v>Sa</v>
      </c>
      <c r="M96" s="26">
        <f t="shared" si="7"/>
        <v>43897</v>
      </c>
      <c r="N96" s="52"/>
      <c r="O96" s="46">
        <v>61.31</v>
      </c>
      <c r="P96" s="46" t="s">
        <v>70</v>
      </c>
      <c r="Q96" s="17"/>
    </row>
    <row r="97" spans="2:17" x14ac:dyDescent="0.25">
      <c r="B97" s="14" t="s">
        <v>30</v>
      </c>
      <c r="C97" s="26">
        <v>43898</v>
      </c>
      <c r="D97" s="15"/>
      <c r="E97" s="16"/>
      <c r="G97" s="14" t="str">
        <f t="shared" si="4"/>
        <v>Di</v>
      </c>
      <c r="H97" s="26">
        <f t="shared" si="5"/>
        <v>43898</v>
      </c>
      <c r="I97" s="15"/>
      <c r="J97" s="16"/>
      <c r="L97" s="14" t="str">
        <f t="shared" si="6"/>
        <v>Di</v>
      </c>
      <c r="M97" s="26">
        <f t="shared" si="7"/>
        <v>43898</v>
      </c>
      <c r="N97" s="52"/>
      <c r="O97" s="47">
        <f>ROUND(100*O96/(O95-O70),4)</f>
        <v>7.1875999999999998</v>
      </c>
      <c r="P97" s="49" t="s">
        <v>69</v>
      </c>
      <c r="Q97" s="17"/>
    </row>
    <row r="98" spans="2:17" x14ac:dyDescent="0.25">
      <c r="B98" s="14" t="s">
        <v>31</v>
      </c>
      <c r="C98" s="26">
        <v>43899</v>
      </c>
      <c r="D98" s="15">
        <v>36</v>
      </c>
      <c r="E98" s="16" t="s">
        <v>24</v>
      </c>
      <c r="G98" s="14" t="str">
        <f t="shared" si="4"/>
        <v>Lu</v>
      </c>
      <c r="H98" s="26">
        <f t="shared" si="5"/>
        <v>43899</v>
      </c>
      <c r="I98" s="15"/>
      <c r="J98" s="16"/>
      <c r="L98" s="14" t="str">
        <f t="shared" si="6"/>
        <v>Lu</v>
      </c>
      <c r="M98" s="26">
        <f t="shared" si="7"/>
        <v>43899</v>
      </c>
      <c r="N98" s="52"/>
      <c r="O98" s="42"/>
      <c r="P98" s="42"/>
      <c r="Q98" s="17"/>
    </row>
    <row r="99" spans="2:17" x14ac:dyDescent="0.25">
      <c r="B99" s="14" t="s">
        <v>32</v>
      </c>
      <c r="C99" s="26">
        <v>43900</v>
      </c>
      <c r="D99" s="15"/>
      <c r="E99" s="16"/>
      <c r="G99" s="14" t="str">
        <f t="shared" si="4"/>
        <v>Ma</v>
      </c>
      <c r="H99" s="26">
        <f t="shared" si="5"/>
        <v>43900</v>
      </c>
      <c r="I99" s="15"/>
      <c r="J99" s="16"/>
      <c r="L99" s="14" t="str">
        <f t="shared" si="6"/>
        <v>Ma</v>
      </c>
      <c r="M99" s="26">
        <f t="shared" si="7"/>
        <v>43900</v>
      </c>
      <c r="N99" s="52"/>
      <c r="O99" s="42"/>
      <c r="P99" s="42"/>
      <c r="Q99" s="17"/>
    </row>
    <row r="100" spans="2:17" x14ac:dyDescent="0.25">
      <c r="B100" s="14" t="s">
        <v>33</v>
      </c>
      <c r="C100" s="26">
        <v>43901</v>
      </c>
      <c r="D100" s="15">
        <v>36</v>
      </c>
      <c r="E100" s="16" t="s">
        <v>80</v>
      </c>
      <c r="G100" s="14" t="str">
        <f t="shared" si="4"/>
        <v>Me</v>
      </c>
      <c r="H100" s="26">
        <f t="shared" si="5"/>
        <v>43901</v>
      </c>
      <c r="I100" s="15"/>
      <c r="J100" s="16"/>
      <c r="L100" s="14" t="str">
        <f t="shared" si="6"/>
        <v>Me</v>
      </c>
      <c r="M100" s="26">
        <f t="shared" si="7"/>
        <v>43901</v>
      </c>
      <c r="N100" s="52"/>
      <c r="O100" s="42"/>
      <c r="P100" s="42"/>
      <c r="Q100" s="17"/>
    </row>
    <row r="101" spans="2:17" x14ac:dyDescent="0.25">
      <c r="B101" s="14" t="s">
        <v>34</v>
      </c>
      <c r="C101" s="26">
        <v>43902</v>
      </c>
      <c r="D101" s="15"/>
      <c r="E101" s="16"/>
      <c r="G101" s="14" t="str">
        <f t="shared" si="4"/>
        <v>Je</v>
      </c>
      <c r="H101" s="26">
        <f t="shared" si="5"/>
        <v>43902</v>
      </c>
      <c r="I101" s="15"/>
      <c r="J101" s="16"/>
      <c r="L101" s="14" t="str">
        <f t="shared" si="6"/>
        <v>Je</v>
      </c>
      <c r="M101" s="26">
        <f t="shared" si="7"/>
        <v>43902</v>
      </c>
      <c r="N101" s="52"/>
      <c r="O101" s="42"/>
      <c r="P101" s="42"/>
      <c r="Q101" s="17"/>
    </row>
    <row r="102" spans="2:17" x14ac:dyDescent="0.25">
      <c r="B102" s="14" t="s">
        <v>28</v>
      </c>
      <c r="C102" s="26">
        <v>43903</v>
      </c>
      <c r="D102" s="15"/>
      <c r="E102" s="16"/>
      <c r="G102" s="14" t="str">
        <f t="shared" si="4"/>
        <v>Ve</v>
      </c>
      <c r="H102" s="26">
        <f t="shared" si="5"/>
        <v>43903</v>
      </c>
      <c r="I102" s="15"/>
      <c r="J102" s="16"/>
      <c r="L102" s="14" t="str">
        <f t="shared" si="6"/>
        <v>Ve</v>
      </c>
      <c r="M102" s="26">
        <f t="shared" si="7"/>
        <v>43903</v>
      </c>
      <c r="N102" s="52"/>
      <c r="O102" s="46"/>
      <c r="P102" s="46"/>
      <c r="Q102" s="17"/>
    </row>
    <row r="103" spans="2:17" x14ac:dyDescent="0.25">
      <c r="B103" s="14" t="s">
        <v>29</v>
      </c>
      <c r="C103" s="26">
        <v>43904</v>
      </c>
      <c r="D103" s="15"/>
      <c r="E103" s="16"/>
      <c r="G103" s="14" t="str">
        <f t="shared" si="4"/>
        <v>Sa</v>
      </c>
      <c r="H103" s="26">
        <f t="shared" si="5"/>
        <v>43904</v>
      </c>
      <c r="I103" s="15"/>
      <c r="J103" s="16"/>
      <c r="L103" s="14" t="str">
        <f t="shared" si="6"/>
        <v>Sa</v>
      </c>
      <c r="M103" s="26">
        <f t="shared" si="7"/>
        <v>43904</v>
      </c>
      <c r="N103" s="52"/>
      <c r="O103" s="47"/>
      <c r="P103" s="49"/>
      <c r="Q103" s="17"/>
    </row>
    <row r="104" spans="2:17" x14ac:dyDescent="0.25">
      <c r="B104" s="14" t="s">
        <v>30</v>
      </c>
      <c r="C104" s="26">
        <v>43905</v>
      </c>
      <c r="D104" s="15"/>
      <c r="E104" s="16"/>
      <c r="G104" s="14" t="str">
        <f t="shared" si="4"/>
        <v>Di</v>
      </c>
      <c r="H104" s="26">
        <f t="shared" si="5"/>
        <v>43905</v>
      </c>
      <c r="I104" s="15"/>
      <c r="J104" s="16"/>
      <c r="L104" s="14" t="str">
        <f t="shared" si="6"/>
        <v>Di</v>
      </c>
      <c r="M104" s="26">
        <f t="shared" si="7"/>
        <v>43905</v>
      </c>
      <c r="N104" s="52"/>
      <c r="O104" s="42"/>
      <c r="P104" s="42"/>
      <c r="Q104" s="17"/>
    </row>
    <row r="105" spans="2:17" x14ac:dyDescent="0.25">
      <c r="B105" s="14" t="s">
        <v>31</v>
      </c>
      <c r="C105" s="26">
        <v>43906</v>
      </c>
      <c r="D105" s="15"/>
      <c r="E105" s="16"/>
      <c r="G105" s="14" t="str">
        <f t="shared" si="4"/>
        <v>Lu</v>
      </c>
      <c r="H105" s="26">
        <f t="shared" si="5"/>
        <v>43906</v>
      </c>
      <c r="I105" s="15"/>
      <c r="J105" s="16"/>
      <c r="L105" s="14" t="str">
        <f t="shared" si="6"/>
        <v>Lu</v>
      </c>
      <c r="M105" s="26">
        <f t="shared" si="7"/>
        <v>43906</v>
      </c>
      <c r="N105" s="52"/>
      <c r="O105" s="42"/>
      <c r="P105" s="42"/>
      <c r="Q105" s="17"/>
    </row>
    <row r="106" spans="2:17" x14ac:dyDescent="0.25">
      <c r="B106" s="14" t="s">
        <v>32</v>
      </c>
      <c r="C106" s="26">
        <v>43907</v>
      </c>
      <c r="D106" s="15">
        <v>36</v>
      </c>
      <c r="E106" s="16" t="s">
        <v>24</v>
      </c>
      <c r="G106" s="14" t="str">
        <f t="shared" si="4"/>
        <v>Ma</v>
      </c>
      <c r="H106" s="26">
        <f t="shared" si="5"/>
        <v>43907</v>
      </c>
      <c r="I106" s="15"/>
      <c r="J106" s="16"/>
      <c r="L106" s="14" t="str">
        <f t="shared" si="6"/>
        <v>Ma</v>
      </c>
      <c r="M106" s="26">
        <f t="shared" si="7"/>
        <v>43907</v>
      </c>
      <c r="N106" s="52"/>
      <c r="O106" s="42"/>
      <c r="P106" s="42"/>
      <c r="Q106" s="17"/>
    </row>
    <row r="107" spans="2:17" x14ac:dyDescent="0.25">
      <c r="B107" s="14" t="s">
        <v>33</v>
      </c>
      <c r="C107" s="26">
        <v>43908</v>
      </c>
      <c r="D107" s="15"/>
      <c r="E107" s="16"/>
      <c r="G107" s="14" t="str">
        <f t="shared" si="4"/>
        <v>Me</v>
      </c>
      <c r="H107" s="26">
        <f t="shared" si="5"/>
        <v>43908</v>
      </c>
      <c r="I107" s="15"/>
      <c r="J107" s="16"/>
      <c r="L107" s="14" t="str">
        <f t="shared" si="6"/>
        <v>Me</v>
      </c>
      <c r="M107" s="26">
        <f t="shared" si="7"/>
        <v>43908</v>
      </c>
      <c r="N107" s="52"/>
      <c r="O107" s="42"/>
      <c r="P107" s="42"/>
      <c r="Q107" s="17"/>
    </row>
    <row r="108" spans="2:17" x14ac:dyDescent="0.25">
      <c r="B108" s="14" t="s">
        <v>34</v>
      </c>
      <c r="C108" s="26">
        <v>43909</v>
      </c>
      <c r="D108" s="15"/>
      <c r="E108" s="16"/>
      <c r="G108" s="14" t="str">
        <f t="shared" si="4"/>
        <v>Je</v>
      </c>
      <c r="H108" s="26">
        <f t="shared" si="5"/>
        <v>43909</v>
      </c>
      <c r="I108" s="15"/>
      <c r="J108" s="16"/>
      <c r="L108" s="14" t="str">
        <f t="shared" si="6"/>
        <v>Je</v>
      </c>
      <c r="M108" s="26">
        <f t="shared" si="7"/>
        <v>43909</v>
      </c>
      <c r="N108" s="52"/>
      <c r="O108" s="42"/>
      <c r="P108" s="42"/>
      <c r="Q108" s="17"/>
    </row>
    <row r="109" spans="2:17" x14ac:dyDescent="0.25">
      <c r="B109" s="14" t="s">
        <v>28</v>
      </c>
      <c r="C109" s="26">
        <v>43910</v>
      </c>
      <c r="D109" s="15"/>
      <c r="E109" s="16"/>
      <c r="G109" s="14" t="str">
        <f t="shared" si="4"/>
        <v>Ve</v>
      </c>
      <c r="H109" s="26">
        <f t="shared" si="5"/>
        <v>43910</v>
      </c>
      <c r="I109" s="15"/>
      <c r="J109" s="16"/>
      <c r="L109" s="14" t="str">
        <f t="shared" si="6"/>
        <v>Ve</v>
      </c>
      <c r="M109" s="26">
        <f t="shared" si="7"/>
        <v>43910</v>
      </c>
      <c r="N109" s="52"/>
      <c r="O109" s="42"/>
      <c r="P109" s="42"/>
      <c r="Q109" s="17"/>
    </row>
    <row r="110" spans="2:17" x14ac:dyDescent="0.25">
      <c r="B110" s="14" t="s">
        <v>29</v>
      </c>
      <c r="C110" s="26">
        <v>43911</v>
      </c>
      <c r="D110" s="15"/>
      <c r="E110" s="16"/>
      <c r="G110" s="14" t="str">
        <f t="shared" si="4"/>
        <v>Sa</v>
      </c>
      <c r="H110" s="26">
        <f t="shared" si="5"/>
        <v>43911</v>
      </c>
      <c r="I110" s="15"/>
      <c r="J110" s="16"/>
      <c r="L110" s="14" t="str">
        <f t="shared" si="6"/>
        <v>Sa</v>
      </c>
      <c r="M110" s="26">
        <f t="shared" si="7"/>
        <v>43911</v>
      </c>
      <c r="N110" s="52"/>
      <c r="O110" s="42"/>
      <c r="P110" s="42"/>
      <c r="Q110" s="17"/>
    </row>
    <row r="111" spans="2:17" x14ac:dyDescent="0.25">
      <c r="B111" s="14" t="s">
        <v>30</v>
      </c>
      <c r="C111" s="26">
        <v>43912</v>
      </c>
      <c r="D111" s="15"/>
      <c r="E111" s="16"/>
      <c r="G111" s="14" t="str">
        <f t="shared" si="4"/>
        <v>Di</v>
      </c>
      <c r="H111" s="26">
        <f t="shared" si="5"/>
        <v>43912</v>
      </c>
      <c r="I111" s="15"/>
      <c r="J111" s="16"/>
      <c r="L111" s="14" t="str">
        <f t="shared" si="6"/>
        <v>Di</v>
      </c>
      <c r="M111" s="26">
        <f t="shared" si="7"/>
        <v>43912</v>
      </c>
      <c r="N111" s="52"/>
      <c r="O111" s="42"/>
      <c r="P111" s="42"/>
      <c r="Q111" s="17"/>
    </row>
    <row r="112" spans="2:17" x14ac:dyDescent="0.25">
      <c r="B112" s="14" t="s">
        <v>31</v>
      </c>
      <c r="C112" s="26">
        <v>43913</v>
      </c>
      <c r="D112" s="15"/>
      <c r="E112" s="16"/>
      <c r="G112" s="14" t="str">
        <f t="shared" si="4"/>
        <v>Lu</v>
      </c>
      <c r="H112" s="26">
        <f t="shared" si="5"/>
        <v>43913</v>
      </c>
      <c r="I112" s="15"/>
      <c r="J112" s="16"/>
      <c r="L112" s="14" t="str">
        <f t="shared" si="6"/>
        <v>Lu</v>
      </c>
      <c r="M112" s="26">
        <f t="shared" si="7"/>
        <v>43913</v>
      </c>
      <c r="N112" s="52"/>
      <c r="O112" s="46"/>
      <c r="P112" s="46"/>
      <c r="Q112" s="17"/>
    </row>
    <row r="113" spans="2:17" x14ac:dyDescent="0.25">
      <c r="B113" s="14" t="s">
        <v>32</v>
      </c>
      <c r="C113" s="26">
        <v>43914</v>
      </c>
      <c r="D113" s="15"/>
      <c r="E113" s="16"/>
      <c r="G113" s="14" t="str">
        <f t="shared" si="4"/>
        <v>Ma</v>
      </c>
      <c r="H113" s="26">
        <f t="shared" si="5"/>
        <v>43914</v>
      </c>
      <c r="I113" s="15"/>
      <c r="J113" s="16"/>
      <c r="L113" s="14" t="str">
        <f t="shared" si="6"/>
        <v>Ma</v>
      </c>
      <c r="M113" s="26">
        <f t="shared" si="7"/>
        <v>43914</v>
      </c>
      <c r="N113" s="52"/>
      <c r="O113" s="47"/>
      <c r="P113" s="49"/>
      <c r="Q113" s="17"/>
    </row>
    <row r="114" spans="2:17" x14ac:dyDescent="0.25">
      <c r="B114" s="14" t="s">
        <v>33</v>
      </c>
      <c r="C114" s="26">
        <v>43915</v>
      </c>
      <c r="D114" s="15"/>
      <c r="E114" s="16"/>
      <c r="G114" s="14" t="str">
        <f t="shared" si="4"/>
        <v>Me</v>
      </c>
      <c r="H114" s="26">
        <f t="shared" si="5"/>
        <v>43915</v>
      </c>
      <c r="I114" s="15"/>
      <c r="J114" s="16"/>
      <c r="L114" s="14" t="str">
        <f t="shared" si="6"/>
        <v>Me</v>
      </c>
      <c r="M114" s="26">
        <f t="shared" si="7"/>
        <v>43915</v>
      </c>
      <c r="N114" s="52"/>
      <c r="O114" s="42"/>
      <c r="P114" s="42"/>
      <c r="Q114" s="17"/>
    </row>
    <row r="115" spans="2:17" x14ac:dyDescent="0.25">
      <c r="B115" s="14" t="s">
        <v>34</v>
      </c>
      <c r="C115" s="26">
        <v>43916</v>
      </c>
      <c r="D115" s="15"/>
      <c r="E115" s="16"/>
      <c r="G115" s="14" t="str">
        <f t="shared" si="4"/>
        <v>Je</v>
      </c>
      <c r="H115" s="26">
        <f t="shared" si="5"/>
        <v>43916</v>
      </c>
      <c r="I115" s="15"/>
      <c r="J115" s="16"/>
      <c r="L115" s="14" t="str">
        <f t="shared" si="6"/>
        <v>Je</v>
      </c>
      <c r="M115" s="26">
        <f t="shared" si="7"/>
        <v>43916</v>
      </c>
      <c r="N115" s="52"/>
      <c r="O115" s="42"/>
      <c r="P115" s="42"/>
      <c r="Q115" s="17"/>
    </row>
    <row r="116" spans="2:17" x14ac:dyDescent="0.25">
      <c r="B116" s="14" t="s">
        <v>28</v>
      </c>
      <c r="C116" s="26">
        <v>43917</v>
      </c>
      <c r="D116" s="15"/>
      <c r="E116" s="16"/>
      <c r="G116" s="14" t="str">
        <f t="shared" si="4"/>
        <v>Ve</v>
      </c>
      <c r="H116" s="26">
        <f t="shared" si="5"/>
        <v>43917</v>
      </c>
      <c r="I116" s="15"/>
      <c r="J116" s="16"/>
      <c r="L116" s="14" t="str">
        <f t="shared" si="6"/>
        <v>Ve</v>
      </c>
      <c r="M116" s="26">
        <f t="shared" si="7"/>
        <v>43917</v>
      </c>
      <c r="N116" s="52"/>
      <c r="O116" s="42"/>
      <c r="P116" s="42"/>
      <c r="Q116" s="17"/>
    </row>
    <row r="117" spans="2:17" x14ac:dyDescent="0.25">
      <c r="B117" s="14" t="s">
        <v>29</v>
      </c>
      <c r="C117" s="26">
        <v>43918</v>
      </c>
      <c r="D117" s="15"/>
      <c r="E117" s="16"/>
      <c r="G117" s="14" t="str">
        <f t="shared" si="4"/>
        <v>Sa</v>
      </c>
      <c r="H117" s="26">
        <f t="shared" si="5"/>
        <v>43918</v>
      </c>
      <c r="I117" s="15"/>
      <c r="J117" s="16"/>
      <c r="L117" s="14" t="str">
        <f t="shared" si="6"/>
        <v>Sa</v>
      </c>
      <c r="M117" s="26">
        <f t="shared" si="7"/>
        <v>43918</v>
      </c>
      <c r="N117" s="52"/>
      <c r="O117" s="42"/>
      <c r="P117" s="42"/>
      <c r="Q117" s="17"/>
    </row>
    <row r="118" spans="2:17" x14ac:dyDescent="0.25">
      <c r="B118" s="14"/>
      <c r="C118" s="26">
        <v>43919</v>
      </c>
      <c r="D118" s="15"/>
      <c r="E118" s="16"/>
      <c r="G118" s="14"/>
      <c r="H118" s="26">
        <f t="shared" si="5"/>
        <v>43919</v>
      </c>
      <c r="I118" s="15"/>
      <c r="J118" s="16"/>
      <c r="L118" s="14"/>
      <c r="M118" s="26">
        <f t="shared" si="7"/>
        <v>43919</v>
      </c>
      <c r="N118" s="52"/>
      <c r="O118" s="42"/>
      <c r="P118" s="42"/>
      <c r="Q118" s="17"/>
    </row>
    <row r="119" spans="2:17" x14ac:dyDescent="0.25">
      <c r="B119" s="14"/>
      <c r="C119" s="26">
        <v>43920</v>
      </c>
      <c r="D119" s="15"/>
      <c r="E119" s="16"/>
      <c r="G119" s="14"/>
      <c r="H119" s="26">
        <f t="shared" si="5"/>
        <v>43920</v>
      </c>
      <c r="I119" s="15"/>
      <c r="J119" s="16"/>
      <c r="L119" s="14"/>
      <c r="M119" s="26">
        <f t="shared" si="7"/>
        <v>43920</v>
      </c>
      <c r="N119" s="52"/>
      <c r="O119" s="42"/>
      <c r="P119" s="42"/>
      <c r="Q119" s="17"/>
    </row>
    <row r="120" spans="2:17" x14ac:dyDescent="0.25">
      <c r="B120" s="14"/>
      <c r="C120" s="26">
        <v>43921</v>
      </c>
      <c r="D120" s="15"/>
      <c r="E120" s="16"/>
      <c r="G120" s="14"/>
      <c r="H120" s="26">
        <f t="shared" si="5"/>
        <v>43921</v>
      </c>
      <c r="I120" s="15"/>
      <c r="J120" s="16"/>
      <c r="L120" s="14"/>
      <c r="M120" s="26">
        <f t="shared" si="7"/>
        <v>43921</v>
      </c>
      <c r="N120" s="52"/>
      <c r="O120" s="42"/>
      <c r="P120" s="42"/>
      <c r="Q120" s="17"/>
    </row>
    <row r="121" spans="2:17" x14ac:dyDescent="0.25">
      <c r="B121" s="14"/>
      <c r="C121" s="1"/>
      <c r="D121" s="15">
        <f>SUM(D91:D120)</f>
        <v>194</v>
      </c>
      <c r="E121" s="16" t="s">
        <v>19</v>
      </c>
      <c r="G121" s="14"/>
      <c r="H121" s="15"/>
      <c r="I121" s="15">
        <f>SUM(I91:I120)</f>
        <v>28</v>
      </c>
      <c r="J121" s="16" t="s">
        <v>19</v>
      </c>
      <c r="L121" s="14"/>
      <c r="M121" s="15"/>
      <c r="N121" s="52"/>
      <c r="O121" s="42"/>
      <c r="P121" s="42"/>
      <c r="Q121" s="17"/>
    </row>
    <row r="122" spans="2:17" x14ac:dyDescent="0.25">
      <c r="B122" s="14"/>
      <c r="C122" s="15">
        <v>0.35</v>
      </c>
      <c r="D122" s="59">
        <f>ROUND(D121*C122,2)</f>
        <v>67.900000000000006</v>
      </c>
      <c r="E122" s="16"/>
      <c r="G122" s="14"/>
      <c r="H122" s="15">
        <v>0.35</v>
      </c>
      <c r="I122" s="59">
        <f>ROUND(I121*C122,2)</f>
        <v>9.8000000000000007</v>
      </c>
      <c r="J122" s="16"/>
      <c r="L122" s="14"/>
      <c r="M122" s="15"/>
      <c r="N122" s="52"/>
      <c r="O122" s="42"/>
      <c r="P122" s="42"/>
      <c r="Q122" s="17"/>
    </row>
    <row r="123" spans="2:17" x14ac:dyDescent="0.25">
      <c r="B123" s="14"/>
      <c r="C123" s="15"/>
      <c r="D123" s="15"/>
      <c r="E123" s="16"/>
      <c r="G123" s="14"/>
      <c r="H123" s="15"/>
      <c r="I123" s="15"/>
      <c r="J123" s="16"/>
      <c r="L123" s="14"/>
      <c r="M123" s="15"/>
      <c r="N123" s="52"/>
      <c r="O123" s="42"/>
      <c r="P123" s="42"/>
      <c r="Q123" s="17"/>
    </row>
    <row r="124" spans="2:17" x14ac:dyDescent="0.25">
      <c r="B124" s="29" t="s">
        <v>36</v>
      </c>
      <c r="C124" s="15"/>
      <c r="D124" s="59">
        <v>8</v>
      </c>
      <c r="E124" s="31" t="s">
        <v>40</v>
      </c>
      <c r="F124" s="32"/>
      <c r="G124" s="29" t="s">
        <v>36</v>
      </c>
      <c r="H124" s="15"/>
      <c r="I124" s="59">
        <v>8</v>
      </c>
      <c r="J124" s="31" t="s">
        <v>40</v>
      </c>
      <c r="L124" s="29"/>
      <c r="M124" s="15"/>
      <c r="N124" s="52"/>
      <c r="O124" s="42"/>
      <c r="P124" s="42"/>
      <c r="Q124" s="17"/>
    </row>
    <row r="125" spans="2:17" x14ac:dyDescent="0.25">
      <c r="B125" s="14"/>
      <c r="C125" s="15"/>
      <c r="D125" s="59">
        <v>0</v>
      </c>
      <c r="E125" s="31" t="s">
        <v>41</v>
      </c>
      <c r="F125" s="32"/>
      <c r="G125" s="14"/>
      <c r="H125" s="15"/>
      <c r="I125" s="59">
        <v>0</v>
      </c>
      <c r="J125" s="31" t="s">
        <v>41</v>
      </c>
      <c r="L125" s="14"/>
      <c r="M125" s="15"/>
      <c r="N125" s="52"/>
      <c r="O125" s="42"/>
      <c r="P125" s="42"/>
      <c r="Q125" s="17"/>
    </row>
    <row r="126" spans="2:17" ht="15.75" thickBot="1" x14ac:dyDescent="0.3">
      <c r="B126" s="14"/>
      <c r="C126" s="15"/>
      <c r="D126" s="15"/>
      <c r="E126" s="16"/>
      <c r="G126" s="14"/>
      <c r="H126" s="15"/>
      <c r="I126" s="15"/>
      <c r="J126" s="16"/>
      <c r="L126" s="14"/>
      <c r="M126" s="15"/>
      <c r="N126" s="42" t="s">
        <v>100</v>
      </c>
      <c r="P126" s="42" t="s">
        <v>101</v>
      </c>
      <c r="Q126" s="17"/>
    </row>
    <row r="127" spans="2:17" ht="15.75" thickBot="1" x14ac:dyDescent="0.3">
      <c r="B127" s="29" t="s">
        <v>37</v>
      </c>
      <c r="C127" s="15"/>
      <c r="D127" s="60">
        <f>SUM(D122:D126)</f>
        <v>75.900000000000006</v>
      </c>
      <c r="E127" s="16"/>
      <c r="G127" s="29" t="s">
        <v>37</v>
      </c>
      <c r="H127" s="15"/>
      <c r="I127" s="60">
        <f>SUM(I122:I126)</f>
        <v>17.8</v>
      </c>
      <c r="J127" s="16"/>
      <c r="L127" s="29" t="s">
        <v>37</v>
      </c>
      <c r="M127" s="15"/>
      <c r="N127" s="55">
        <f>SUM(N89:N126)</f>
        <v>77.31</v>
      </c>
      <c r="O127" s="57"/>
      <c r="P127" s="57">
        <f>SUM(Q89:Q126)</f>
        <v>0</v>
      </c>
      <c r="Q127" s="34">
        <f>N127+P127</f>
        <v>77.31</v>
      </c>
    </row>
    <row r="128" spans="2:17" x14ac:dyDescent="0.25">
      <c r="B128" s="35"/>
      <c r="C128" s="36"/>
      <c r="D128" s="36"/>
      <c r="E128" s="37"/>
      <c r="G128" s="35"/>
      <c r="H128" s="36"/>
      <c r="I128" s="36"/>
      <c r="J128" s="37"/>
      <c r="L128" s="35"/>
      <c r="M128" s="36"/>
      <c r="N128" s="56"/>
      <c r="O128" s="44"/>
      <c r="P128" s="44"/>
      <c r="Q128" s="38"/>
    </row>
    <row r="133" spans="2:17" x14ac:dyDescent="0.25">
      <c r="B133" s="7"/>
      <c r="C133" s="8"/>
      <c r="D133" s="8"/>
      <c r="E133" s="9" t="s">
        <v>13</v>
      </c>
      <c r="F133" s="10"/>
      <c r="G133" s="7"/>
      <c r="H133" s="8"/>
      <c r="I133" s="8"/>
      <c r="J133" s="9" t="s">
        <v>13</v>
      </c>
      <c r="L133" s="7"/>
      <c r="M133" s="12" t="s">
        <v>38</v>
      </c>
      <c r="N133" s="51"/>
      <c r="O133" s="41"/>
      <c r="P133" s="41"/>
      <c r="Q133" s="13"/>
    </row>
    <row r="134" spans="2:17" x14ac:dyDescent="0.25">
      <c r="B134" s="14"/>
      <c r="C134" s="15"/>
      <c r="D134" s="15"/>
      <c r="E134" s="58" t="s">
        <v>103</v>
      </c>
      <c r="G134" s="14"/>
      <c r="H134" s="15"/>
      <c r="I134" s="15"/>
      <c r="J134" s="58" t="s">
        <v>102</v>
      </c>
      <c r="L134" s="14"/>
      <c r="M134" s="19" t="s">
        <v>0</v>
      </c>
      <c r="N134" s="53" t="s">
        <v>39</v>
      </c>
      <c r="O134" s="43" t="s">
        <v>53</v>
      </c>
      <c r="P134" s="43" t="s">
        <v>52</v>
      </c>
      <c r="Q134" s="23" t="s">
        <v>68</v>
      </c>
    </row>
    <row r="135" spans="2:17" ht="15.75" x14ac:dyDescent="0.25">
      <c r="B135" s="14"/>
      <c r="C135" s="25">
        <v>43922</v>
      </c>
      <c r="D135" s="15"/>
      <c r="E135" s="16"/>
      <c r="G135" s="14"/>
      <c r="H135" s="25">
        <f>C135</f>
        <v>43922</v>
      </c>
      <c r="I135" s="15"/>
      <c r="J135" s="16"/>
      <c r="L135" s="14"/>
      <c r="M135" s="25">
        <f>C135</f>
        <v>43922</v>
      </c>
      <c r="N135" s="52"/>
      <c r="O135" s="42"/>
      <c r="P135" s="42"/>
      <c r="Q135" s="17"/>
    </row>
    <row r="136" spans="2:17" x14ac:dyDescent="0.25">
      <c r="B136" s="14" t="s">
        <v>33</v>
      </c>
      <c r="C136" s="26">
        <v>43922</v>
      </c>
      <c r="D136" s="15"/>
      <c r="E136" s="16"/>
      <c r="G136" s="14" t="str">
        <f>B136</f>
        <v>Me</v>
      </c>
      <c r="H136" s="26">
        <f>C136</f>
        <v>43922</v>
      </c>
      <c r="I136" s="15"/>
      <c r="J136" s="16"/>
      <c r="L136" s="14" t="str">
        <f>B136</f>
        <v>Me</v>
      </c>
      <c r="M136" s="26">
        <f>C136</f>
        <v>43922</v>
      </c>
      <c r="N136" s="52"/>
      <c r="O136" s="42"/>
      <c r="P136" s="42"/>
      <c r="Q136" s="17"/>
    </row>
    <row r="137" spans="2:17" x14ac:dyDescent="0.25">
      <c r="B137" s="14" t="s">
        <v>34</v>
      </c>
      <c r="C137" s="26">
        <v>43923</v>
      </c>
      <c r="D137" s="15"/>
      <c r="E137" s="16"/>
      <c r="G137" s="14" t="str">
        <f t="shared" ref="G137:G165" si="8">B137</f>
        <v>Je</v>
      </c>
      <c r="H137" s="26">
        <f t="shared" ref="H137:H165" si="9">C137</f>
        <v>43923</v>
      </c>
      <c r="I137" s="15"/>
      <c r="J137" s="16"/>
      <c r="L137" s="14" t="str">
        <f t="shared" ref="L137:L165" si="10">B137</f>
        <v>Je</v>
      </c>
      <c r="M137" s="26">
        <f t="shared" ref="M137:M165" si="11">C137</f>
        <v>43923</v>
      </c>
      <c r="N137" s="52"/>
      <c r="O137" s="42"/>
      <c r="P137" s="42"/>
      <c r="Q137" s="17"/>
    </row>
    <row r="138" spans="2:17" x14ac:dyDescent="0.25">
      <c r="B138" s="14" t="s">
        <v>28</v>
      </c>
      <c r="C138" s="26">
        <v>43924</v>
      </c>
      <c r="D138" s="15"/>
      <c r="E138" s="16"/>
      <c r="G138" s="14" t="str">
        <f t="shared" si="8"/>
        <v>Ve</v>
      </c>
      <c r="H138" s="26">
        <f t="shared" si="9"/>
        <v>43924</v>
      </c>
      <c r="I138" s="15"/>
      <c r="J138" s="16"/>
      <c r="L138" s="14" t="str">
        <f t="shared" si="10"/>
        <v>Ve</v>
      </c>
      <c r="M138" s="26">
        <f t="shared" si="11"/>
        <v>43924</v>
      </c>
      <c r="N138" s="52"/>
      <c r="O138" s="46"/>
      <c r="P138" s="46"/>
      <c r="Q138" s="17"/>
    </row>
    <row r="139" spans="2:17" x14ac:dyDescent="0.25">
      <c r="B139" s="14" t="s">
        <v>29</v>
      </c>
      <c r="C139" s="26">
        <v>43925</v>
      </c>
      <c r="D139" s="15"/>
      <c r="E139" s="16"/>
      <c r="G139" s="14" t="str">
        <f t="shared" si="8"/>
        <v>Sa</v>
      </c>
      <c r="H139" s="26">
        <f t="shared" si="9"/>
        <v>43925</v>
      </c>
      <c r="I139" s="15"/>
      <c r="J139" s="16"/>
      <c r="L139" s="14" t="str">
        <f t="shared" si="10"/>
        <v>Sa</v>
      </c>
      <c r="M139" s="26">
        <f t="shared" si="11"/>
        <v>43925</v>
      </c>
      <c r="N139" s="52">
        <v>63.9</v>
      </c>
      <c r="O139" s="42">
        <v>120998</v>
      </c>
      <c r="P139" s="42">
        <f>O139-O95</f>
        <v>850</v>
      </c>
      <c r="Q139" s="17"/>
    </row>
    <row r="140" spans="2:17" x14ac:dyDescent="0.25">
      <c r="B140" s="14" t="s">
        <v>30</v>
      </c>
      <c r="C140" s="26">
        <v>43926</v>
      </c>
      <c r="D140" s="15"/>
      <c r="E140" s="16"/>
      <c r="G140" s="14" t="str">
        <f t="shared" si="8"/>
        <v>Di</v>
      </c>
      <c r="H140" s="26">
        <f t="shared" si="9"/>
        <v>43926</v>
      </c>
      <c r="I140" s="15"/>
      <c r="J140" s="16"/>
      <c r="L140" s="14" t="str">
        <f t="shared" si="10"/>
        <v>Di</v>
      </c>
      <c r="M140" s="26">
        <f t="shared" si="11"/>
        <v>43926</v>
      </c>
      <c r="N140" s="52"/>
      <c r="O140" s="46">
        <v>56.55</v>
      </c>
      <c r="P140" s="46" t="s">
        <v>70</v>
      </c>
      <c r="Q140" s="17"/>
    </row>
    <row r="141" spans="2:17" x14ac:dyDescent="0.25">
      <c r="B141" s="14" t="s">
        <v>31</v>
      </c>
      <c r="C141" s="26">
        <v>43927</v>
      </c>
      <c r="D141" s="15"/>
      <c r="E141" s="16"/>
      <c r="G141" s="14" t="str">
        <f t="shared" si="8"/>
        <v>Lu</v>
      </c>
      <c r="H141" s="26">
        <f t="shared" si="9"/>
        <v>43927</v>
      </c>
      <c r="I141" s="15"/>
      <c r="J141" s="16"/>
      <c r="L141" s="14" t="str">
        <f t="shared" si="10"/>
        <v>Lu</v>
      </c>
      <c r="M141" s="26">
        <f t="shared" si="11"/>
        <v>43927</v>
      </c>
      <c r="N141" s="52"/>
      <c r="O141" s="47">
        <f>ROUND(100*O140/(O139-O95),4)</f>
        <v>6.6528999999999998</v>
      </c>
      <c r="P141" s="49" t="s">
        <v>69</v>
      </c>
      <c r="Q141" s="17"/>
    </row>
    <row r="142" spans="2:17" x14ac:dyDescent="0.25">
      <c r="B142" s="14" t="s">
        <v>32</v>
      </c>
      <c r="C142" s="26">
        <v>43928</v>
      </c>
      <c r="D142" s="15"/>
      <c r="E142" s="16"/>
      <c r="G142" s="14" t="str">
        <f t="shared" si="8"/>
        <v>Ma</v>
      </c>
      <c r="H142" s="26">
        <f t="shared" si="9"/>
        <v>43928</v>
      </c>
      <c r="I142" s="15"/>
      <c r="J142" s="16"/>
      <c r="L142" s="14" t="str">
        <f t="shared" si="10"/>
        <v>Ma</v>
      </c>
      <c r="M142" s="26">
        <f t="shared" si="11"/>
        <v>43928</v>
      </c>
      <c r="N142" s="52"/>
      <c r="O142" s="46"/>
      <c r="P142" s="46"/>
      <c r="Q142" s="17"/>
    </row>
    <row r="143" spans="2:17" x14ac:dyDescent="0.25">
      <c r="B143" s="14" t="s">
        <v>33</v>
      </c>
      <c r="C143" s="26">
        <v>43929</v>
      </c>
      <c r="D143" s="15">
        <v>36</v>
      </c>
      <c r="E143" s="16" t="s">
        <v>24</v>
      </c>
      <c r="G143" s="14" t="str">
        <f t="shared" si="8"/>
        <v>Me</v>
      </c>
      <c r="H143" s="26">
        <f t="shared" si="9"/>
        <v>43929</v>
      </c>
      <c r="I143" s="15"/>
      <c r="J143" s="16"/>
      <c r="L143" s="14" t="str">
        <f t="shared" si="10"/>
        <v>Me</v>
      </c>
      <c r="M143" s="26">
        <f t="shared" si="11"/>
        <v>43929</v>
      </c>
      <c r="N143" s="52"/>
      <c r="O143" s="47"/>
      <c r="P143" s="49"/>
      <c r="Q143" s="17"/>
    </row>
    <row r="144" spans="2:17" x14ac:dyDescent="0.25">
      <c r="B144" s="14" t="s">
        <v>34</v>
      </c>
      <c r="C144" s="26">
        <v>43930</v>
      </c>
      <c r="D144" s="15"/>
      <c r="E144" s="16"/>
      <c r="G144" s="14" t="str">
        <f t="shared" si="8"/>
        <v>Je</v>
      </c>
      <c r="H144" s="26">
        <f t="shared" si="9"/>
        <v>43930</v>
      </c>
      <c r="I144" s="15"/>
      <c r="J144" s="16"/>
      <c r="L144" s="14" t="str">
        <f t="shared" si="10"/>
        <v>Je</v>
      </c>
      <c r="M144" s="26">
        <f t="shared" si="11"/>
        <v>43930</v>
      </c>
      <c r="N144" s="52"/>
      <c r="O144" s="42"/>
      <c r="P144" s="42"/>
      <c r="Q144" s="17"/>
    </row>
    <row r="145" spans="2:17" x14ac:dyDescent="0.25">
      <c r="B145" s="14" t="s">
        <v>28</v>
      </c>
      <c r="C145" s="26">
        <v>43931</v>
      </c>
      <c r="D145" s="15"/>
      <c r="E145" s="16"/>
      <c r="G145" s="14" t="str">
        <f t="shared" si="8"/>
        <v>Ve</v>
      </c>
      <c r="H145" s="26">
        <f t="shared" si="9"/>
        <v>43931</v>
      </c>
      <c r="I145" s="15"/>
      <c r="J145" s="16"/>
      <c r="L145" s="14" t="str">
        <f t="shared" si="10"/>
        <v>Ve</v>
      </c>
      <c r="M145" s="26">
        <f t="shared" si="11"/>
        <v>43931</v>
      </c>
      <c r="N145" s="52"/>
      <c r="O145" s="42"/>
      <c r="P145" s="42"/>
      <c r="Q145" s="17"/>
    </row>
    <row r="146" spans="2:17" x14ac:dyDescent="0.25">
      <c r="B146" s="14" t="s">
        <v>29</v>
      </c>
      <c r="C146" s="26">
        <v>43932</v>
      </c>
      <c r="D146" s="15"/>
      <c r="E146" s="16"/>
      <c r="G146" s="14" t="str">
        <f t="shared" si="8"/>
        <v>Sa</v>
      </c>
      <c r="H146" s="26">
        <f t="shared" si="9"/>
        <v>43932</v>
      </c>
      <c r="I146" s="15"/>
      <c r="J146" s="16"/>
      <c r="L146" s="14" t="str">
        <f t="shared" si="10"/>
        <v>Sa</v>
      </c>
      <c r="M146" s="26">
        <f t="shared" si="11"/>
        <v>43932</v>
      </c>
      <c r="N146" s="52"/>
      <c r="O146" s="42"/>
      <c r="P146" s="42"/>
      <c r="Q146" s="17"/>
    </row>
    <row r="147" spans="2:17" x14ac:dyDescent="0.25">
      <c r="B147" s="14" t="s">
        <v>30</v>
      </c>
      <c r="C147" s="26">
        <v>43933</v>
      </c>
      <c r="D147" s="15"/>
      <c r="E147" s="16"/>
      <c r="G147" s="14" t="str">
        <f t="shared" si="8"/>
        <v>Di</v>
      </c>
      <c r="H147" s="26">
        <f t="shared" si="9"/>
        <v>43933</v>
      </c>
      <c r="I147" s="15"/>
      <c r="J147" s="16"/>
      <c r="L147" s="14" t="str">
        <f t="shared" si="10"/>
        <v>Di</v>
      </c>
      <c r="M147" s="26">
        <f t="shared" si="11"/>
        <v>43933</v>
      </c>
      <c r="N147" s="52"/>
      <c r="O147" s="42"/>
      <c r="P147" s="42"/>
      <c r="Q147" s="17"/>
    </row>
    <row r="148" spans="2:17" x14ac:dyDescent="0.25">
      <c r="B148" s="14" t="s">
        <v>31</v>
      </c>
      <c r="C148" s="26">
        <v>43934</v>
      </c>
      <c r="D148" s="15"/>
      <c r="E148" s="16"/>
      <c r="G148" s="14" t="str">
        <f t="shared" si="8"/>
        <v>Lu</v>
      </c>
      <c r="H148" s="26">
        <f t="shared" si="9"/>
        <v>43934</v>
      </c>
      <c r="I148" s="15"/>
      <c r="J148" s="16"/>
      <c r="L148" s="14" t="str">
        <f t="shared" si="10"/>
        <v>Lu</v>
      </c>
      <c r="M148" s="26">
        <f t="shared" si="11"/>
        <v>43934</v>
      </c>
      <c r="N148" s="52"/>
      <c r="O148" s="46"/>
      <c r="P148" s="46"/>
      <c r="Q148" s="17"/>
    </row>
    <row r="149" spans="2:17" x14ac:dyDescent="0.25">
      <c r="B149" s="14" t="s">
        <v>32</v>
      </c>
      <c r="C149" s="26">
        <v>43935</v>
      </c>
      <c r="D149" s="15"/>
      <c r="E149" s="16"/>
      <c r="G149" s="14" t="str">
        <f t="shared" si="8"/>
        <v>Ma</v>
      </c>
      <c r="H149" s="26">
        <f t="shared" si="9"/>
        <v>43935</v>
      </c>
      <c r="I149" s="15"/>
      <c r="J149" s="16"/>
      <c r="L149" s="14" t="str">
        <f t="shared" si="10"/>
        <v>Ma</v>
      </c>
      <c r="M149" s="26">
        <f t="shared" si="11"/>
        <v>43935</v>
      </c>
      <c r="N149" s="52"/>
      <c r="O149" s="47"/>
      <c r="P149" s="49"/>
      <c r="Q149" s="17"/>
    </row>
    <row r="150" spans="2:17" x14ac:dyDescent="0.25">
      <c r="B150" s="14" t="s">
        <v>33</v>
      </c>
      <c r="C150" s="26">
        <v>43936</v>
      </c>
      <c r="D150" s="15">
        <v>36</v>
      </c>
      <c r="E150" s="16" t="s">
        <v>24</v>
      </c>
      <c r="G150" s="14" t="str">
        <f t="shared" si="8"/>
        <v>Me</v>
      </c>
      <c r="H150" s="26">
        <f t="shared" si="9"/>
        <v>43936</v>
      </c>
      <c r="I150" s="15"/>
      <c r="J150" s="16"/>
      <c r="L150" s="14" t="str">
        <f t="shared" si="10"/>
        <v>Me</v>
      </c>
      <c r="M150" s="26">
        <f t="shared" si="11"/>
        <v>43936</v>
      </c>
      <c r="N150" s="52"/>
      <c r="O150" s="42"/>
      <c r="P150" s="42"/>
      <c r="Q150" s="17"/>
    </row>
    <row r="151" spans="2:17" x14ac:dyDescent="0.25">
      <c r="B151" s="14" t="s">
        <v>34</v>
      </c>
      <c r="C151" s="26">
        <v>43937</v>
      </c>
      <c r="D151" s="15"/>
      <c r="E151" s="16"/>
      <c r="G151" s="14" t="str">
        <f t="shared" si="8"/>
        <v>Je</v>
      </c>
      <c r="H151" s="26">
        <f t="shared" si="9"/>
        <v>43937</v>
      </c>
      <c r="I151" s="15"/>
      <c r="J151" s="16"/>
      <c r="L151" s="14" t="str">
        <f t="shared" si="10"/>
        <v>Je</v>
      </c>
      <c r="M151" s="26">
        <f t="shared" si="11"/>
        <v>43937</v>
      </c>
      <c r="N151" s="52"/>
      <c r="O151" s="42"/>
      <c r="P151" s="42"/>
      <c r="Q151" s="17"/>
    </row>
    <row r="152" spans="2:17" x14ac:dyDescent="0.25">
      <c r="B152" s="14" t="s">
        <v>28</v>
      </c>
      <c r="C152" s="26">
        <v>43938</v>
      </c>
      <c r="D152" s="15"/>
      <c r="E152" s="16"/>
      <c r="G152" s="14" t="str">
        <f t="shared" si="8"/>
        <v>Ve</v>
      </c>
      <c r="H152" s="26">
        <f t="shared" si="9"/>
        <v>43938</v>
      </c>
      <c r="I152" s="15"/>
      <c r="J152" s="16"/>
      <c r="L152" s="14" t="str">
        <f t="shared" si="10"/>
        <v>Ve</v>
      </c>
      <c r="M152" s="26">
        <f t="shared" si="11"/>
        <v>43938</v>
      </c>
      <c r="N152" s="52"/>
      <c r="O152" s="42"/>
      <c r="P152" s="42"/>
      <c r="Q152" s="17"/>
    </row>
    <row r="153" spans="2:17" x14ac:dyDescent="0.25">
      <c r="B153" s="14" t="s">
        <v>29</v>
      </c>
      <c r="C153" s="26">
        <v>43939</v>
      </c>
      <c r="D153" s="15"/>
      <c r="E153" s="16"/>
      <c r="G153" s="14" t="str">
        <f t="shared" si="8"/>
        <v>Sa</v>
      </c>
      <c r="H153" s="26">
        <f t="shared" si="9"/>
        <v>43939</v>
      </c>
      <c r="I153" s="15"/>
      <c r="J153" s="16"/>
      <c r="L153" s="14" t="str">
        <f t="shared" si="10"/>
        <v>Sa</v>
      </c>
      <c r="M153" s="26">
        <f t="shared" si="11"/>
        <v>43939</v>
      </c>
      <c r="N153" s="52"/>
      <c r="O153" s="42"/>
      <c r="P153" s="42"/>
      <c r="Q153" s="17"/>
    </row>
    <row r="154" spans="2:17" x14ac:dyDescent="0.25">
      <c r="B154" s="14" t="s">
        <v>30</v>
      </c>
      <c r="C154" s="26">
        <v>43940</v>
      </c>
      <c r="D154" s="15"/>
      <c r="E154" s="16"/>
      <c r="G154" s="14" t="str">
        <f t="shared" si="8"/>
        <v>Di</v>
      </c>
      <c r="H154" s="26">
        <f t="shared" si="9"/>
        <v>43940</v>
      </c>
      <c r="I154" s="15"/>
      <c r="J154" s="16"/>
      <c r="L154" s="14" t="str">
        <f t="shared" si="10"/>
        <v>Di</v>
      </c>
      <c r="M154" s="26">
        <f t="shared" si="11"/>
        <v>43940</v>
      </c>
      <c r="N154" s="52"/>
      <c r="O154" s="42"/>
      <c r="P154" s="42"/>
      <c r="Q154" s="17"/>
    </row>
    <row r="155" spans="2:17" x14ac:dyDescent="0.25">
      <c r="B155" s="14" t="s">
        <v>31</v>
      </c>
      <c r="C155" s="26">
        <v>43941</v>
      </c>
      <c r="D155" s="15"/>
      <c r="E155" s="16"/>
      <c r="G155" s="14" t="str">
        <f t="shared" si="8"/>
        <v>Lu</v>
      </c>
      <c r="H155" s="26">
        <f t="shared" si="9"/>
        <v>43941</v>
      </c>
      <c r="I155" s="15"/>
      <c r="J155" s="16"/>
      <c r="L155" s="14" t="str">
        <f t="shared" si="10"/>
        <v>Lu</v>
      </c>
      <c r="M155" s="26">
        <f t="shared" si="11"/>
        <v>43941</v>
      </c>
      <c r="N155" s="52"/>
      <c r="O155" s="42"/>
      <c r="P155" s="42"/>
      <c r="Q155" s="17"/>
    </row>
    <row r="156" spans="2:17" x14ac:dyDescent="0.25">
      <c r="B156" s="14" t="s">
        <v>32</v>
      </c>
      <c r="C156" s="26">
        <v>43942</v>
      </c>
      <c r="D156" s="15"/>
      <c r="E156" s="16"/>
      <c r="G156" s="14" t="str">
        <f t="shared" si="8"/>
        <v>Ma</v>
      </c>
      <c r="H156" s="26">
        <f t="shared" si="9"/>
        <v>43942</v>
      </c>
      <c r="I156" s="15"/>
      <c r="J156" s="16"/>
      <c r="L156" s="14" t="str">
        <f t="shared" si="10"/>
        <v>Ma</v>
      </c>
      <c r="M156" s="26">
        <f t="shared" si="11"/>
        <v>43942</v>
      </c>
      <c r="N156" s="52"/>
      <c r="O156" s="42"/>
      <c r="P156" s="42"/>
      <c r="Q156" s="17"/>
    </row>
    <row r="157" spans="2:17" x14ac:dyDescent="0.25">
      <c r="B157" s="14" t="s">
        <v>33</v>
      </c>
      <c r="C157" s="26">
        <v>43943</v>
      </c>
      <c r="D157" s="15">
        <v>36</v>
      </c>
      <c r="E157" s="16" t="s">
        <v>24</v>
      </c>
      <c r="G157" s="14" t="str">
        <f t="shared" si="8"/>
        <v>Me</v>
      </c>
      <c r="H157" s="26">
        <f t="shared" si="9"/>
        <v>43943</v>
      </c>
      <c r="I157" s="15"/>
      <c r="J157" s="16"/>
      <c r="L157" s="14" t="str">
        <f t="shared" si="10"/>
        <v>Me</v>
      </c>
      <c r="M157" s="26">
        <f t="shared" si="11"/>
        <v>43943</v>
      </c>
      <c r="N157" s="52"/>
      <c r="O157" s="42"/>
      <c r="P157" s="42"/>
      <c r="Q157" s="17"/>
    </row>
    <row r="158" spans="2:17" x14ac:dyDescent="0.25">
      <c r="B158" s="14" t="s">
        <v>34</v>
      </c>
      <c r="C158" s="26">
        <v>43944</v>
      </c>
      <c r="D158" s="15"/>
      <c r="E158" s="16"/>
      <c r="G158" s="14" t="str">
        <f t="shared" si="8"/>
        <v>Je</v>
      </c>
      <c r="H158" s="26">
        <f t="shared" si="9"/>
        <v>43944</v>
      </c>
      <c r="I158" s="15"/>
      <c r="J158" s="16"/>
      <c r="L158" s="14" t="str">
        <f t="shared" si="10"/>
        <v>Je</v>
      </c>
      <c r="M158" s="26">
        <f t="shared" si="11"/>
        <v>43944</v>
      </c>
      <c r="N158" s="52"/>
      <c r="O158" s="46"/>
      <c r="P158" s="46"/>
      <c r="Q158" s="17"/>
    </row>
    <row r="159" spans="2:17" x14ac:dyDescent="0.25">
      <c r="B159" s="14" t="s">
        <v>28</v>
      </c>
      <c r="C159" s="26">
        <v>43945</v>
      </c>
      <c r="D159" s="15"/>
      <c r="E159" s="16"/>
      <c r="G159" s="14" t="str">
        <f t="shared" si="8"/>
        <v>Ve</v>
      </c>
      <c r="H159" s="26">
        <f t="shared" si="9"/>
        <v>43945</v>
      </c>
      <c r="I159" s="15"/>
      <c r="J159" s="16"/>
      <c r="L159" s="14" t="str">
        <f t="shared" si="10"/>
        <v>Ve</v>
      </c>
      <c r="M159" s="26">
        <f t="shared" si="11"/>
        <v>43945</v>
      </c>
      <c r="N159" s="52"/>
      <c r="O159" s="47"/>
      <c r="P159" s="49"/>
      <c r="Q159" s="17"/>
    </row>
    <row r="160" spans="2:17" x14ac:dyDescent="0.25">
      <c r="B160" s="14" t="s">
        <v>29</v>
      </c>
      <c r="C160" s="26">
        <v>43946</v>
      </c>
      <c r="D160" s="15"/>
      <c r="E160" s="16"/>
      <c r="G160" s="14" t="str">
        <f t="shared" si="8"/>
        <v>Sa</v>
      </c>
      <c r="H160" s="26">
        <f t="shared" si="9"/>
        <v>43946</v>
      </c>
      <c r="I160" s="15"/>
      <c r="J160" s="16"/>
      <c r="L160" s="14" t="str">
        <f t="shared" si="10"/>
        <v>Sa</v>
      </c>
      <c r="M160" s="26">
        <f t="shared" si="11"/>
        <v>43946</v>
      </c>
      <c r="N160" s="52"/>
      <c r="O160" s="42"/>
      <c r="P160" s="42"/>
      <c r="Q160" s="17"/>
    </row>
    <row r="161" spans="2:17" x14ac:dyDescent="0.25">
      <c r="B161" s="14" t="s">
        <v>30</v>
      </c>
      <c r="C161" s="26">
        <v>43947</v>
      </c>
      <c r="D161" s="15"/>
      <c r="E161" s="16"/>
      <c r="G161" s="14" t="str">
        <f t="shared" si="8"/>
        <v>Di</v>
      </c>
      <c r="H161" s="26">
        <f t="shared" si="9"/>
        <v>43947</v>
      </c>
      <c r="I161" s="15"/>
      <c r="J161" s="16"/>
      <c r="L161" s="14" t="str">
        <f t="shared" si="10"/>
        <v>Di</v>
      </c>
      <c r="M161" s="26">
        <f t="shared" si="11"/>
        <v>43947</v>
      </c>
      <c r="N161" s="52"/>
      <c r="O161" s="42"/>
      <c r="P161" s="42"/>
      <c r="Q161" s="17"/>
    </row>
    <row r="162" spans="2:17" x14ac:dyDescent="0.25">
      <c r="B162" s="14" t="s">
        <v>31</v>
      </c>
      <c r="C162" s="26">
        <v>43948</v>
      </c>
      <c r="D162" s="15"/>
      <c r="E162" s="16"/>
      <c r="G162" s="14" t="str">
        <f t="shared" si="8"/>
        <v>Lu</v>
      </c>
      <c r="H162" s="26">
        <f t="shared" si="9"/>
        <v>43948</v>
      </c>
      <c r="I162" s="15"/>
      <c r="J162" s="16"/>
      <c r="L162" s="14" t="str">
        <f t="shared" si="10"/>
        <v>Lu</v>
      </c>
      <c r="M162" s="26">
        <f t="shared" si="11"/>
        <v>43948</v>
      </c>
      <c r="N162" s="52"/>
      <c r="O162" s="42"/>
      <c r="P162" s="42"/>
      <c r="Q162" s="17"/>
    </row>
    <row r="163" spans="2:17" x14ac:dyDescent="0.25">
      <c r="B163" s="14" t="s">
        <v>32</v>
      </c>
      <c r="C163" s="26">
        <v>43949</v>
      </c>
      <c r="D163" s="15"/>
      <c r="E163" s="16"/>
      <c r="G163" s="14" t="str">
        <f t="shared" si="8"/>
        <v>Ma</v>
      </c>
      <c r="H163" s="26">
        <f t="shared" si="9"/>
        <v>43949</v>
      </c>
      <c r="I163" s="15"/>
      <c r="J163" s="16"/>
      <c r="L163" s="14" t="str">
        <f t="shared" si="10"/>
        <v>Ma</v>
      </c>
      <c r="M163" s="26">
        <f t="shared" si="11"/>
        <v>43949</v>
      </c>
      <c r="N163" s="52"/>
      <c r="O163" s="42"/>
      <c r="P163" s="42"/>
      <c r="Q163" s="17"/>
    </row>
    <row r="164" spans="2:17" x14ac:dyDescent="0.25">
      <c r="B164" s="14" t="s">
        <v>33</v>
      </c>
      <c r="C164" s="26">
        <v>43950</v>
      </c>
      <c r="D164" s="15">
        <v>36</v>
      </c>
      <c r="E164" s="16" t="s">
        <v>24</v>
      </c>
      <c r="G164" s="14" t="str">
        <f t="shared" si="8"/>
        <v>Me</v>
      </c>
      <c r="H164" s="26">
        <f t="shared" si="9"/>
        <v>43950</v>
      </c>
      <c r="I164" s="15"/>
      <c r="J164" s="16"/>
      <c r="L164" s="14" t="str">
        <f t="shared" si="10"/>
        <v>Me</v>
      </c>
      <c r="M164" s="26">
        <f t="shared" si="11"/>
        <v>43950</v>
      </c>
      <c r="N164" s="52"/>
      <c r="O164" s="42"/>
      <c r="P164" s="42"/>
      <c r="Q164" s="17"/>
    </row>
    <row r="165" spans="2:17" x14ac:dyDescent="0.25">
      <c r="B165" s="14" t="s">
        <v>34</v>
      </c>
      <c r="C165" s="26">
        <v>43951</v>
      </c>
      <c r="D165" s="15"/>
      <c r="E165" s="16"/>
      <c r="G165" s="14" t="str">
        <f t="shared" si="8"/>
        <v>Je</v>
      </c>
      <c r="H165" s="26">
        <f t="shared" si="9"/>
        <v>43951</v>
      </c>
      <c r="I165" s="15"/>
      <c r="J165" s="16"/>
      <c r="L165" s="14" t="str">
        <f t="shared" si="10"/>
        <v>Je</v>
      </c>
      <c r="M165" s="26">
        <f t="shared" si="11"/>
        <v>43951</v>
      </c>
      <c r="N165" s="52"/>
      <c r="O165" s="42"/>
      <c r="P165" s="42"/>
      <c r="Q165" s="17"/>
    </row>
    <row r="166" spans="2:17" x14ac:dyDescent="0.25">
      <c r="B166" s="14"/>
      <c r="C166" s="26"/>
      <c r="D166" s="15"/>
      <c r="E166" s="16"/>
      <c r="G166" s="14"/>
      <c r="H166" s="26"/>
      <c r="I166" s="15"/>
      <c r="J166" s="16"/>
      <c r="L166" s="14"/>
      <c r="M166" s="26"/>
      <c r="N166" s="52"/>
      <c r="O166" s="42"/>
      <c r="P166" s="42"/>
      <c r="Q166" s="17"/>
    </row>
    <row r="167" spans="2:17" x14ac:dyDescent="0.25">
      <c r="B167" s="14"/>
      <c r="C167" s="1"/>
      <c r="D167" s="15">
        <f>SUM(D136:D166)</f>
        <v>144</v>
      </c>
      <c r="E167" s="16" t="s">
        <v>19</v>
      </c>
      <c r="G167" s="14"/>
      <c r="H167" s="15"/>
      <c r="I167" s="15">
        <f>SUM(I136:I166)</f>
        <v>0</v>
      </c>
      <c r="J167" s="16" t="s">
        <v>19</v>
      </c>
      <c r="L167" s="14"/>
      <c r="M167" s="15"/>
      <c r="N167" s="52"/>
      <c r="O167" s="42"/>
      <c r="P167" s="42"/>
      <c r="Q167" s="17"/>
    </row>
    <row r="168" spans="2:17" x14ac:dyDescent="0.25">
      <c r="B168" s="14"/>
      <c r="C168" s="15">
        <v>0.35</v>
      </c>
      <c r="D168" s="59">
        <f>ROUND(D167*C168,2)</f>
        <v>50.4</v>
      </c>
      <c r="E168" s="16"/>
      <c r="G168" s="14"/>
      <c r="H168" s="15">
        <v>0.35</v>
      </c>
      <c r="I168" s="59">
        <f>ROUND(I167*C168,2)</f>
        <v>0</v>
      </c>
      <c r="J168" s="16"/>
      <c r="L168" s="14"/>
      <c r="M168" s="15"/>
      <c r="N168" s="52"/>
      <c r="O168" s="42"/>
      <c r="P168" s="42"/>
      <c r="Q168" s="17"/>
    </row>
    <row r="169" spans="2:17" x14ac:dyDescent="0.25">
      <c r="B169" s="14"/>
      <c r="C169" s="15"/>
      <c r="D169" s="15"/>
      <c r="E169" s="16"/>
      <c r="G169" s="14"/>
      <c r="H169" s="15"/>
      <c r="I169" s="15"/>
      <c r="J169" s="16"/>
      <c r="L169" s="14"/>
      <c r="M169" s="15"/>
      <c r="N169" s="52"/>
      <c r="O169" s="42"/>
      <c r="P169" s="42"/>
      <c r="Q169" s="17"/>
    </row>
    <row r="170" spans="2:17" x14ac:dyDescent="0.25">
      <c r="B170" s="29" t="s">
        <v>36</v>
      </c>
      <c r="C170" s="15"/>
      <c r="D170" s="59">
        <v>8</v>
      </c>
      <c r="E170" s="31" t="s">
        <v>40</v>
      </c>
      <c r="F170" s="32"/>
      <c r="G170" s="29" t="s">
        <v>36</v>
      </c>
      <c r="H170" s="15"/>
      <c r="I170" s="59">
        <v>8</v>
      </c>
      <c r="J170" s="31" t="s">
        <v>40</v>
      </c>
      <c r="L170" s="29"/>
      <c r="M170" s="15"/>
      <c r="N170" s="52"/>
      <c r="O170" s="42"/>
      <c r="P170" s="42"/>
      <c r="Q170" s="17"/>
    </row>
    <row r="171" spans="2:17" x14ac:dyDescent="0.25">
      <c r="B171" s="14"/>
      <c r="C171" s="15"/>
      <c r="D171" s="59">
        <v>0</v>
      </c>
      <c r="E171" s="31" t="s">
        <v>41</v>
      </c>
      <c r="F171" s="32"/>
      <c r="G171" s="14"/>
      <c r="H171" s="15"/>
      <c r="I171" s="59">
        <v>0</v>
      </c>
      <c r="J171" s="31" t="s">
        <v>41</v>
      </c>
      <c r="L171" s="14"/>
      <c r="M171" s="15"/>
      <c r="N171" s="52"/>
      <c r="O171" s="42"/>
      <c r="P171" s="42"/>
      <c r="Q171" s="17"/>
    </row>
    <row r="172" spans="2:17" ht="15.75" thickBot="1" x14ac:dyDescent="0.3">
      <c r="B172" s="14"/>
      <c r="C172" s="15"/>
      <c r="D172" s="15"/>
      <c r="E172" s="16"/>
      <c r="G172" s="14"/>
      <c r="H172" s="15"/>
      <c r="I172" s="15"/>
      <c r="J172" s="16"/>
      <c r="L172" s="14"/>
      <c r="M172" s="15"/>
      <c r="N172" s="42" t="s">
        <v>100</v>
      </c>
      <c r="P172" s="42" t="s">
        <v>101</v>
      </c>
      <c r="Q172" s="17"/>
    </row>
    <row r="173" spans="2:17" ht="15.75" thickBot="1" x14ac:dyDescent="0.3">
      <c r="B173" s="29" t="s">
        <v>37</v>
      </c>
      <c r="C173" s="15"/>
      <c r="D173" s="60">
        <f>SUM(D168:D172)</f>
        <v>58.4</v>
      </c>
      <c r="E173" s="16"/>
      <c r="G173" s="29" t="s">
        <v>37</v>
      </c>
      <c r="H173" s="15"/>
      <c r="I173" s="60">
        <f>SUM(I168:I172)</f>
        <v>8</v>
      </c>
      <c r="J173" s="16"/>
      <c r="L173" s="29" t="s">
        <v>37</v>
      </c>
      <c r="M173" s="15"/>
      <c r="N173" s="55">
        <f>SUM(N135:N172)</f>
        <v>63.9</v>
      </c>
      <c r="O173" s="57"/>
      <c r="P173" s="57">
        <f>SUM(Q135:Q172)</f>
        <v>0</v>
      </c>
      <c r="Q173" s="34">
        <f>N173+P173</f>
        <v>63.9</v>
      </c>
    </row>
    <row r="174" spans="2:17" x14ac:dyDescent="0.25">
      <c r="B174" s="35"/>
      <c r="C174" s="36"/>
      <c r="D174" s="36"/>
      <c r="E174" s="37"/>
      <c r="G174" s="35"/>
      <c r="H174" s="36"/>
      <c r="I174" s="36"/>
      <c r="J174" s="37"/>
      <c r="L174" s="35"/>
      <c r="M174" s="36"/>
      <c r="N174" s="56"/>
      <c r="O174" s="44"/>
      <c r="P174" s="44"/>
      <c r="Q174" s="38"/>
    </row>
    <row r="178" spans="2:17" x14ac:dyDescent="0.25">
      <c r="B178" s="7"/>
      <c r="C178" s="8"/>
      <c r="D178" s="8"/>
      <c r="E178" s="9" t="s">
        <v>13</v>
      </c>
      <c r="F178" s="10"/>
      <c r="G178" s="7"/>
      <c r="H178" s="8"/>
      <c r="I178" s="8"/>
      <c r="J178" s="9" t="s">
        <v>13</v>
      </c>
      <c r="L178" s="7"/>
      <c r="M178" s="12" t="s">
        <v>38</v>
      </c>
      <c r="N178" s="51"/>
      <c r="O178" s="41"/>
      <c r="P178" s="41"/>
      <c r="Q178" s="13"/>
    </row>
    <row r="179" spans="2:17" x14ac:dyDescent="0.25">
      <c r="B179" s="14"/>
      <c r="C179" s="15"/>
      <c r="D179" s="15"/>
      <c r="E179" s="58" t="s">
        <v>103</v>
      </c>
      <c r="G179" s="14"/>
      <c r="H179" s="15"/>
      <c r="I179" s="15"/>
      <c r="J179" s="58" t="s">
        <v>102</v>
      </c>
      <c r="L179" s="14"/>
      <c r="M179" s="19" t="s">
        <v>0</v>
      </c>
      <c r="N179" s="53" t="s">
        <v>39</v>
      </c>
      <c r="O179" s="43" t="s">
        <v>53</v>
      </c>
      <c r="P179" s="43" t="s">
        <v>52</v>
      </c>
      <c r="Q179" s="23" t="s">
        <v>68</v>
      </c>
    </row>
    <row r="180" spans="2:17" ht="15.75" x14ac:dyDescent="0.25">
      <c r="B180" s="14"/>
      <c r="C180" s="25">
        <v>43952</v>
      </c>
      <c r="D180" s="15"/>
      <c r="E180" s="16"/>
      <c r="G180" s="14"/>
      <c r="H180" s="25">
        <f>C180</f>
        <v>43952</v>
      </c>
      <c r="I180" s="15"/>
      <c r="J180" s="16"/>
      <c r="L180" s="14"/>
      <c r="M180" s="25">
        <f>C180</f>
        <v>43952</v>
      </c>
      <c r="N180" s="52"/>
      <c r="O180" s="42"/>
      <c r="P180" s="42"/>
      <c r="Q180" s="17"/>
    </row>
    <row r="181" spans="2:17" x14ac:dyDescent="0.25">
      <c r="B181" s="14" t="s">
        <v>28</v>
      </c>
      <c r="C181" s="26">
        <v>43952</v>
      </c>
      <c r="D181" s="15"/>
      <c r="E181" s="16"/>
      <c r="G181" s="14" t="str">
        <f>B181</f>
        <v>Ve</v>
      </c>
      <c r="H181" s="26">
        <f>C181</f>
        <v>43952</v>
      </c>
      <c r="I181" s="15"/>
      <c r="J181" s="16"/>
      <c r="L181" s="14" t="str">
        <f>B181</f>
        <v>Ve</v>
      </c>
      <c r="M181" s="26">
        <f>C181</f>
        <v>43952</v>
      </c>
      <c r="N181" s="52"/>
      <c r="O181" s="42"/>
      <c r="P181" s="42"/>
      <c r="Q181" s="17"/>
    </row>
    <row r="182" spans="2:17" x14ac:dyDescent="0.25">
      <c r="B182" s="14" t="s">
        <v>29</v>
      </c>
      <c r="C182" s="26">
        <v>43953</v>
      </c>
      <c r="D182" s="15"/>
      <c r="E182" s="16"/>
      <c r="G182" s="14" t="str">
        <f t="shared" ref="G182:G211" si="12">B182</f>
        <v>Sa</v>
      </c>
      <c r="H182" s="26">
        <f t="shared" ref="H182:H211" si="13">C182</f>
        <v>43953</v>
      </c>
      <c r="I182" s="15"/>
      <c r="J182" s="16"/>
      <c r="L182" s="14" t="str">
        <f t="shared" ref="L182:L211" si="14">B182</f>
        <v>Sa</v>
      </c>
      <c r="M182" s="26">
        <f t="shared" ref="M182:M211" si="15">C182</f>
        <v>43953</v>
      </c>
      <c r="N182" s="52"/>
      <c r="O182" s="42"/>
      <c r="P182" s="42"/>
      <c r="Q182" s="17"/>
    </row>
    <row r="183" spans="2:17" x14ac:dyDescent="0.25">
      <c r="B183" s="14" t="s">
        <v>30</v>
      </c>
      <c r="C183" s="26">
        <v>43954</v>
      </c>
      <c r="D183" s="15"/>
      <c r="E183" s="16"/>
      <c r="G183" s="14" t="str">
        <f t="shared" si="12"/>
        <v>Di</v>
      </c>
      <c r="H183" s="26">
        <f t="shared" si="13"/>
        <v>43954</v>
      </c>
      <c r="I183" s="15"/>
      <c r="J183" s="16"/>
      <c r="L183" s="14" t="str">
        <f t="shared" si="14"/>
        <v>Di</v>
      </c>
      <c r="M183" s="26">
        <f t="shared" si="15"/>
        <v>43954</v>
      </c>
      <c r="N183" s="52"/>
      <c r="O183" s="46"/>
      <c r="P183" s="46"/>
      <c r="Q183" s="17"/>
    </row>
    <row r="184" spans="2:17" x14ac:dyDescent="0.25">
      <c r="B184" s="14" t="s">
        <v>31</v>
      </c>
      <c r="C184" s="26">
        <v>43955</v>
      </c>
      <c r="D184" s="15"/>
      <c r="E184" s="16"/>
      <c r="G184" s="14" t="str">
        <f t="shared" si="12"/>
        <v>Lu</v>
      </c>
      <c r="H184" s="26">
        <f t="shared" si="13"/>
        <v>43955</v>
      </c>
      <c r="I184" s="15"/>
      <c r="J184" s="16"/>
      <c r="L184" s="14" t="str">
        <f t="shared" si="14"/>
        <v>Lu</v>
      </c>
      <c r="M184" s="26">
        <f t="shared" si="15"/>
        <v>43955</v>
      </c>
      <c r="N184" s="52"/>
      <c r="O184" s="47"/>
      <c r="P184" s="49"/>
      <c r="Q184" s="17"/>
    </row>
    <row r="185" spans="2:17" x14ac:dyDescent="0.25">
      <c r="B185" s="14" t="s">
        <v>32</v>
      </c>
      <c r="C185" s="26">
        <v>43956</v>
      </c>
      <c r="D185" s="15"/>
      <c r="E185" s="16"/>
      <c r="G185" s="14" t="str">
        <f t="shared" si="12"/>
        <v>Ma</v>
      </c>
      <c r="H185" s="26">
        <f t="shared" si="13"/>
        <v>43956</v>
      </c>
      <c r="I185" s="15"/>
      <c r="J185" s="16"/>
      <c r="L185" s="14" t="str">
        <f t="shared" si="14"/>
        <v>Ma</v>
      </c>
      <c r="M185" s="26">
        <f t="shared" si="15"/>
        <v>43956</v>
      </c>
      <c r="N185" s="52"/>
      <c r="O185" s="42"/>
      <c r="P185" s="42"/>
      <c r="Q185" s="17"/>
    </row>
    <row r="186" spans="2:17" x14ac:dyDescent="0.25">
      <c r="B186" s="14" t="s">
        <v>33</v>
      </c>
      <c r="C186" s="26">
        <v>43957</v>
      </c>
      <c r="D186" s="15">
        <v>36</v>
      </c>
      <c r="E186" s="16" t="s">
        <v>24</v>
      </c>
      <c r="G186" s="14" t="str">
        <f t="shared" si="12"/>
        <v>Me</v>
      </c>
      <c r="H186" s="26">
        <f t="shared" si="13"/>
        <v>43957</v>
      </c>
      <c r="I186" s="15"/>
      <c r="J186" s="16"/>
      <c r="L186" s="14" t="str">
        <f t="shared" si="14"/>
        <v>Me</v>
      </c>
      <c r="M186" s="26">
        <f t="shared" si="15"/>
        <v>43957</v>
      </c>
      <c r="N186" s="52"/>
      <c r="O186" s="42"/>
      <c r="P186" s="42"/>
      <c r="Q186" s="17"/>
    </row>
    <row r="187" spans="2:17" x14ac:dyDescent="0.25">
      <c r="B187" s="14" t="s">
        <v>34</v>
      </c>
      <c r="C187" s="26">
        <v>43958</v>
      </c>
      <c r="D187" s="15"/>
      <c r="E187" s="16"/>
      <c r="G187" s="14" t="str">
        <f t="shared" si="12"/>
        <v>Je</v>
      </c>
      <c r="H187" s="26">
        <f t="shared" si="13"/>
        <v>43958</v>
      </c>
      <c r="I187" s="15"/>
      <c r="J187" s="16"/>
      <c r="L187" s="14" t="str">
        <f t="shared" si="14"/>
        <v>Je</v>
      </c>
      <c r="M187" s="26">
        <f t="shared" si="15"/>
        <v>43958</v>
      </c>
      <c r="N187" s="52"/>
      <c r="O187" s="46"/>
      <c r="P187" s="46"/>
      <c r="Q187" s="17"/>
    </row>
    <row r="188" spans="2:17" x14ac:dyDescent="0.25">
      <c r="B188" s="14" t="s">
        <v>28</v>
      </c>
      <c r="C188" s="26">
        <v>43959</v>
      </c>
      <c r="G188" s="14" t="str">
        <f t="shared" si="12"/>
        <v>Ve</v>
      </c>
      <c r="H188" s="26">
        <f t="shared" si="13"/>
        <v>43959</v>
      </c>
      <c r="I188" s="15"/>
      <c r="J188" s="16"/>
      <c r="L188" s="14" t="str">
        <f t="shared" si="14"/>
        <v>Ve</v>
      </c>
      <c r="M188" s="26">
        <f t="shared" si="15"/>
        <v>43959</v>
      </c>
      <c r="N188" s="52"/>
      <c r="O188" s="47"/>
      <c r="P188" s="49"/>
      <c r="Q188" s="17"/>
    </row>
    <row r="189" spans="2:17" x14ac:dyDescent="0.25">
      <c r="B189" s="14" t="s">
        <v>29</v>
      </c>
      <c r="C189" s="26">
        <v>43960</v>
      </c>
      <c r="D189" s="15"/>
      <c r="E189" s="16"/>
      <c r="G189" s="14" t="str">
        <f t="shared" si="12"/>
        <v>Sa</v>
      </c>
      <c r="H189" s="26">
        <f t="shared" si="13"/>
        <v>43960</v>
      </c>
      <c r="I189" s="15"/>
      <c r="J189" s="16"/>
      <c r="L189" s="14" t="str">
        <f t="shared" si="14"/>
        <v>Sa</v>
      </c>
      <c r="M189" s="26">
        <f t="shared" si="15"/>
        <v>43960</v>
      </c>
      <c r="N189" s="52"/>
      <c r="O189" s="42"/>
      <c r="P189" s="42"/>
      <c r="Q189" s="17"/>
    </row>
    <row r="190" spans="2:17" x14ac:dyDescent="0.25">
      <c r="B190" s="14" t="s">
        <v>30</v>
      </c>
      <c r="C190" s="26">
        <v>43961</v>
      </c>
      <c r="D190" s="15"/>
      <c r="E190" s="16"/>
      <c r="G190" s="14" t="str">
        <f t="shared" si="12"/>
        <v>Di</v>
      </c>
      <c r="H190" s="26">
        <f t="shared" si="13"/>
        <v>43961</v>
      </c>
      <c r="I190" s="15"/>
      <c r="J190" s="16"/>
      <c r="L190" s="14" t="str">
        <f t="shared" si="14"/>
        <v>Di</v>
      </c>
      <c r="M190" s="26">
        <f t="shared" si="15"/>
        <v>43961</v>
      </c>
      <c r="N190" s="52"/>
      <c r="O190" s="42"/>
      <c r="P190" s="42"/>
      <c r="Q190" s="17"/>
    </row>
    <row r="191" spans="2:17" x14ac:dyDescent="0.25">
      <c r="B191" s="14" t="s">
        <v>31</v>
      </c>
      <c r="C191" s="26">
        <v>43962</v>
      </c>
      <c r="D191" s="15"/>
      <c r="E191" s="16"/>
      <c r="G191" s="14" t="str">
        <f t="shared" si="12"/>
        <v>Lu</v>
      </c>
      <c r="H191" s="26">
        <f t="shared" si="13"/>
        <v>43962</v>
      </c>
      <c r="I191" s="15"/>
      <c r="J191" s="16"/>
      <c r="L191" s="14" t="str">
        <f t="shared" si="14"/>
        <v>Lu</v>
      </c>
      <c r="M191" s="26">
        <f t="shared" si="15"/>
        <v>43962</v>
      </c>
      <c r="N191" s="52"/>
      <c r="O191" s="42"/>
      <c r="P191" s="42"/>
      <c r="Q191" s="17"/>
    </row>
    <row r="192" spans="2:17" x14ac:dyDescent="0.25">
      <c r="B192" s="14" t="s">
        <v>32</v>
      </c>
      <c r="C192" s="26">
        <v>43963</v>
      </c>
      <c r="D192" s="15"/>
      <c r="E192" s="16"/>
      <c r="G192" s="14" t="str">
        <f t="shared" si="12"/>
        <v>Ma</v>
      </c>
      <c r="H192" s="26">
        <f t="shared" si="13"/>
        <v>43963</v>
      </c>
      <c r="I192" s="15"/>
      <c r="J192" s="16"/>
      <c r="L192" s="14" t="str">
        <f t="shared" si="14"/>
        <v>Ma</v>
      </c>
      <c r="M192" s="26">
        <f t="shared" si="15"/>
        <v>43963</v>
      </c>
      <c r="N192" s="52"/>
      <c r="O192" s="42"/>
      <c r="P192" s="42"/>
      <c r="Q192" s="17"/>
    </row>
    <row r="193" spans="2:17" x14ac:dyDescent="0.25">
      <c r="B193" s="14" t="s">
        <v>33</v>
      </c>
      <c r="C193" s="26">
        <v>43964</v>
      </c>
      <c r="D193" s="15">
        <v>36</v>
      </c>
      <c r="E193" s="16" t="s">
        <v>24</v>
      </c>
      <c r="G193" s="14" t="str">
        <f t="shared" si="12"/>
        <v>Me</v>
      </c>
      <c r="H193" s="26">
        <f t="shared" si="13"/>
        <v>43964</v>
      </c>
      <c r="I193" s="15"/>
      <c r="J193" s="16"/>
      <c r="L193" s="14" t="str">
        <f t="shared" si="14"/>
        <v>Me</v>
      </c>
      <c r="M193" s="26">
        <f t="shared" si="15"/>
        <v>43964</v>
      </c>
      <c r="N193" s="52"/>
      <c r="O193" s="46"/>
      <c r="P193" s="46"/>
      <c r="Q193" s="17"/>
    </row>
    <row r="194" spans="2:17" x14ac:dyDescent="0.25">
      <c r="B194" s="14" t="s">
        <v>34</v>
      </c>
      <c r="C194" s="26">
        <v>43965</v>
      </c>
      <c r="D194" s="15"/>
      <c r="E194" s="16"/>
      <c r="G194" s="14" t="str">
        <f t="shared" si="12"/>
        <v>Je</v>
      </c>
      <c r="H194" s="26">
        <f t="shared" si="13"/>
        <v>43965</v>
      </c>
      <c r="I194" s="15"/>
      <c r="J194" s="16"/>
      <c r="L194" s="14" t="str">
        <f t="shared" si="14"/>
        <v>Je</v>
      </c>
      <c r="M194" s="26">
        <f t="shared" si="15"/>
        <v>43965</v>
      </c>
      <c r="N194" s="52"/>
      <c r="O194" s="47"/>
      <c r="P194" s="49"/>
      <c r="Q194" s="17"/>
    </row>
    <row r="195" spans="2:17" x14ac:dyDescent="0.25">
      <c r="B195" s="14" t="s">
        <v>28</v>
      </c>
      <c r="C195" s="26">
        <v>43966</v>
      </c>
      <c r="D195" s="15">
        <v>36</v>
      </c>
      <c r="E195" s="16" t="s">
        <v>24</v>
      </c>
      <c r="G195" s="14" t="str">
        <f t="shared" si="12"/>
        <v>Ve</v>
      </c>
      <c r="H195" s="26">
        <f t="shared" si="13"/>
        <v>43966</v>
      </c>
      <c r="I195" s="15"/>
      <c r="J195" s="16"/>
      <c r="L195" s="14" t="str">
        <f t="shared" si="14"/>
        <v>Ve</v>
      </c>
      <c r="M195" s="26">
        <f t="shared" si="15"/>
        <v>43966</v>
      </c>
      <c r="N195" s="52"/>
      <c r="O195" s="42"/>
      <c r="P195" s="42"/>
      <c r="Q195" s="17"/>
    </row>
    <row r="196" spans="2:17" x14ac:dyDescent="0.25">
      <c r="B196" s="14" t="s">
        <v>29</v>
      </c>
      <c r="C196" s="26">
        <v>43967</v>
      </c>
      <c r="D196" s="15"/>
      <c r="E196" s="16"/>
      <c r="G196" s="14" t="str">
        <f t="shared" si="12"/>
        <v>Sa</v>
      </c>
      <c r="H196" s="26">
        <f t="shared" si="13"/>
        <v>43967</v>
      </c>
      <c r="I196" s="15"/>
      <c r="J196" s="16"/>
      <c r="L196" s="14" t="str">
        <f t="shared" si="14"/>
        <v>Sa</v>
      </c>
      <c r="M196" s="26">
        <f t="shared" si="15"/>
        <v>43967</v>
      </c>
      <c r="N196" s="52"/>
      <c r="O196" s="42"/>
      <c r="P196" s="42"/>
      <c r="Q196" s="17"/>
    </row>
    <row r="197" spans="2:17" x14ac:dyDescent="0.25">
      <c r="B197" s="14" t="s">
        <v>30</v>
      </c>
      <c r="C197" s="26">
        <v>43968</v>
      </c>
      <c r="D197" s="15"/>
      <c r="E197" s="16"/>
      <c r="G197" s="14" t="str">
        <f t="shared" si="12"/>
        <v>Di</v>
      </c>
      <c r="H197" s="26">
        <f t="shared" si="13"/>
        <v>43968</v>
      </c>
      <c r="I197" s="15"/>
      <c r="J197" s="16"/>
      <c r="L197" s="14" t="str">
        <f t="shared" si="14"/>
        <v>Di</v>
      </c>
      <c r="M197" s="26">
        <f t="shared" si="15"/>
        <v>43968</v>
      </c>
      <c r="N197" s="52"/>
      <c r="O197" s="42"/>
      <c r="P197" s="42"/>
      <c r="Q197" s="17"/>
    </row>
    <row r="198" spans="2:17" x14ac:dyDescent="0.25">
      <c r="B198" s="14" t="s">
        <v>31</v>
      </c>
      <c r="C198" s="26">
        <v>43969</v>
      </c>
      <c r="D198" s="15"/>
      <c r="E198" s="16"/>
      <c r="G198" s="14" t="str">
        <f t="shared" si="12"/>
        <v>Lu</v>
      </c>
      <c r="H198" s="26">
        <f t="shared" si="13"/>
        <v>43969</v>
      </c>
      <c r="I198" s="15"/>
      <c r="J198" s="16"/>
      <c r="L198" s="14" t="str">
        <f t="shared" si="14"/>
        <v>Lu</v>
      </c>
      <c r="M198" s="26">
        <f t="shared" si="15"/>
        <v>43969</v>
      </c>
      <c r="N198" s="52"/>
      <c r="O198" s="42"/>
      <c r="P198" s="42"/>
      <c r="Q198" s="17"/>
    </row>
    <row r="199" spans="2:17" x14ac:dyDescent="0.25">
      <c r="B199" s="14" t="s">
        <v>32</v>
      </c>
      <c r="C199" s="26">
        <v>43970</v>
      </c>
      <c r="D199" s="15"/>
      <c r="E199" s="16"/>
      <c r="G199" s="14" t="str">
        <f t="shared" si="12"/>
        <v>Ma</v>
      </c>
      <c r="H199" s="26">
        <f t="shared" si="13"/>
        <v>43970</v>
      </c>
      <c r="I199" s="15"/>
      <c r="J199" s="16"/>
      <c r="L199" s="14" t="str">
        <f t="shared" si="14"/>
        <v>Ma</v>
      </c>
      <c r="M199" s="26">
        <f t="shared" si="15"/>
        <v>43970</v>
      </c>
      <c r="N199" s="52"/>
      <c r="O199" s="42"/>
      <c r="P199" s="42"/>
      <c r="Q199" s="17"/>
    </row>
    <row r="200" spans="2:17" x14ac:dyDescent="0.25">
      <c r="B200" s="14" t="s">
        <v>33</v>
      </c>
      <c r="C200" s="26">
        <v>43971</v>
      </c>
      <c r="D200" s="15">
        <v>36</v>
      </c>
      <c r="E200" s="16" t="s">
        <v>24</v>
      </c>
      <c r="G200" s="14" t="str">
        <f t="shared" si="12"/>
        <v>Me</v>
      </c>
      <c r="H200" s="26">
        <f t="shared" si="13"/>
        <v>43971</v>
      </c>
      <c r="I200" s="15"/>
      <c r="J200" s="16"/>
      <c r="L200" s="14" t="str">
        <f t="shared" si="14"/>
        <v>Me</v>
      </c>
      <c r="M200" s="26">
        <f t="shared" si="15"/>
        <v>43971</v>
      </c>
      <c r="N200" s="52">
        <v>60.37</v>
      </c>
      <c r="O200" s="42">
        <v>121928</v>
      </c>
      <c r="P200" s="42">
        <f>O200-O139</f>
        <v>930</v>
      </c>
      <c r="Q200" s="17"/>
    </row>
    <row r="201" spans="2:17" x14ac:dyDescent="0.25">
      <c r="B201" s="14" t="s">
        <v>34</v>
      </c>
      <c r="C201" s="26">
        <v>43972</v>
      </c>
      <c r="D201" s="15"/>
      <c r="E201" s="16"/>
      <c r="G201" s="14" t="str">
        <f t="shared" si="12"/>
        <v>Je</v>
      </c>
      <c r="H201" s="26">
        <f t="shared" si="13"/>
        <v>43972</v>
      </c>
      <c r="I201" s="15"/>
      <c r="J201" s="16"/>
      <c r="L201" s="14" t="str">
        <f t="shared" si="14"/>
        <v>Je</v>
      </c>
      <c r="M201" s="26">
        <f t="shared" si="15"/>
        <v>43972</v>
      </c>
      <c r="N201" s="52"/>
      <c r="O201" s="46">
        <v>52.96</v>
      </c>
      <c r="P201" s="46" t="s">
        <v>70</v>
      </c>
      <c r="Q201" s="17"/>
    </row>
    <row r="202" spans="2:17" x14ac:dyDescent="0.25">
      <c r="B202" s="14" t="s">
        <v>28</v>
      </c>
      <c r="C202" s="26">
        <v>43973</v>
      </c>
      <c r="D202" s="15"/>
      <c r="E202" s="16"/>
      <c r="G202" s="14" t="str">
        <f t="shared" si="12"/>
        <v>Ve</v>
      </c>
      <c r="H202" s="26">
        <f t="shared" si="13"/>
        <v>43973</v>
      </c>
      <c r="I202" s="15"/>
      <c r="J202" s="16"/>
      <c r="L202" s="14" t="str">
        <f t="shared" si="14"/>
        <v>Ve</v>
      </c>
      <c r="M202" s="26">
        <f t="shared" si="15"/>
        <v>43973</v>
      </c>
      <c r="N202" s="52"/>
      <c r="O202" s="47">
        <f>ROUND(100*O201/P200,4)</f>
        <v>5.6946000000000003</v>
      </c>
      <c r="P202" s="49" t="s">
        <v>69</v>
      </c>
      <c r="Q202" s="17"/>
    </row>
    <row r="203" spans="2:17" x14ac:dyDescent="0.25">
      <c r="B203" s="14" t="s">
        <v>29</v>
      </c>
      <c r="C203" s="26">
        <v>43974</v>
      </c>
      <c r="D203" s="15"/>
      <c r="E203" s="16"/>
      <c r="G203" s="14" t="str">
        <f t="shared" si="12"/>
        <v>Sa</v>
      </c>
      <c r="H203" s="26">
        <f t="shared" si="13"/>
        <v>43974</v>
      </c>
      <c r="I203" s="15"/>
      <c r="J203" s="16"/>
      <c r="L203" s="14" t="str">
        <f t="shared" si="14"/>
        <v>Sa</v>
      </c>
      <c r="M203" s="26">
        <f t="shared" si="15"/>
        <v>43974</v>
      </c>
      <c r="N203" s="52"/>
      <c r="O203" s="46"/>
      <c r="P203" s="46"/>
      <c r="Q203" s="17"/>
    </row>
    <row r="204" spans="2:17" x14ac:dyDescent="0.25">
      <c r="B204" s="14" t="s">
        <v>30</v>
      </c>
      <c r="C204" s="26">
        <v>43975</v>
      </c>
      <c r="D204" s="15"/>
      <c r="E204" s="16"/>
      <c r="G204" s="14" t="str">
        <f t="shared" si="12"/>
        <v>Di</v>
      </c>
      <c r="H204" s="26">
        <f t="shared" si="13"/>
        <v>43975</v>
      </c>
      <c r="I204" s="15"/>
      <c r="J204" s="16"/>
      <c r="L204" s="14" t="str">
        <f t="shared" si="14"/>
        <v>Di</v>
      </c>
      <c r="M204" s="26">
        <f t="shared" si="15"/>
        <v>43975</v>
      </c>
      <c r="N204" s="52"/>
      <c r="O204" s="47"/>
      <c r="P204" s="49"/>
      <c r="Q204" s="17"/>
    </row>
    <row r="205" spans="2:17" x14ac:dyDescent="0.25">
      <c r="B205" s="14" t="s">
        <v>31</v>
      </c>
      <c r="C205" s="26">
        <v>43976</v>
      </c>
      <c r="D205" s="15"/>
      <c r="E205" s="16"/>
      <c r="G205" s="14" t="str">
        <f t="shared" si="12"/>
        <v>Lu</v>
      </c>
      <c r="H205" s="26">
        <f t="shared" si="13"/>
        <v>43976</v>
      </c>
      <c r="I205" s="15"/>
      <c r="J205" s="16"/>
      <c r="L205" s="14" t="str">
        <f t="shared" si="14"/>
        <v>Lu</v>
      </c>
      <c r="M205" s="26">
        <f t="shared" si="15"/>
        <v>43976</v>
      </c>
      <c r="N205" s="52"/>
      <c r="O205" s="42"/>
      <c r="P205" s="42"/>
      <c r="Q205" s="17"/>
    </row>
    <row r="206" spans="2:17" x14ac:dyDescent="0.25">
      <c r="B206" s="14" t="s">
        <v>32</v>
      </c>
      <c r="C206" s="26">
        <v>43977</v>
      </c>
      <c r="D206" s="15"/>
      <c r="E206" s="16"/>
      <c r="G206" s="14" t="str">
        <f t="shared" si="12"/>
        <v>Ma</v>
      </c>
      <c r="H206" s="26">
        <f t="shared" si="13"/>
        <v>43977</v>
      </c>
      <c r="I206" s="15"/>
      <c r="J206" s="16"/>
      <c r="L206" s="14" t="str">
        <f t="shared" si="14"/>
        <v>Ma</v>
      </c>
      <c r="M206" s="26">
        <f t="shared" si="15"/>
        <v>43977</v>
      </c>
      <c r="N206" s="52"/>
      <c r="O206" s="42"/>
      <c r="P206" s="42"/>
      <c r="Q206" s="17"/>
    </row>
    <row r="207" spans="2:17" x14ac:dyDescent="0.25">
      <c r="B207" s="14" t="s">
        <v>33</v>
      </c>
      <c r="C207" s="26">
        <v>43978</v>
      </c>
      <c r="D207" s="15"/>
      <c r="E207" s="16"/>
      <c r="G207" s="14" t="str">
        <f t="shared" si="12"/>
        <v>Me</v>
      </c>
      <c r="H207" s="26">
        <f t="shared" si="13"/>
        <v>43978</v>
      </c>
      <c r="I207" s="15"/>
      <c r="J207" s="16"/>
      <c r="L207" s="14" t="str">
        <f t="shared" si="14"/>
        <v>Me</v>
      </c>
      <c r="M207" s="26">
        <f t="shared" si="15"/>
        <v>43978</v>
      </c>
      <c r="N207" s="52"/>
      <c r="O207" s="42"/>
      <c r="P207" s="42"/>
      <c r="Q207" s="17"/>
    </row>
    <row r="208" spans="2:17" x14ac:dyDescent="0.25">
      <c r="B208" s="14" t="s">
        <v>34</v>
      </c>
      <c r="C208" s="26">
        <v>43979</v>
      </c>
      <c r="D208" s="15"/>
      <c r="E208" s="16"/>
      <c r="G208" s="14" t="str">
        <f t="shared" si="12"/>
        <v>Je</v>
      </c>
      <c r="H208" s="26">
        <f t="shared" si="13"/>
        <v>43979</v>
      </c>
      <c r="I208" s="15"/>
      <c r="J208" s="16"/>
      <c r="L208" s="14" t="str">
        <f t="shared" si="14"/>
        <v>Je</v>
      </c>
      <c r="M208" s="26">
        <f t="shared" si="15"/>
        <v>43979</v>
      </c>
      <c r="N208" s="52"/>
      <c r="O208" s="42"/>
      <c r="P208" s="42"/>
      <c r="Q208" s="17"/>
    </row>
    <row r="209" spans="2:17" x14ac:dyDescent="0.25">
      <c r="B209" s="14" t="s">
        <v>28</v>
      </c>
      <c r="C209" s="26">
        <v>43980</v>
      </c>
      <c r="D209" s="15"/>
      <c r="E209" s="16"/>
      <c r="G209" s="14" t="str">
        <f t="shared" si="12"/>
        <v>Ve</v>
      </c>
      <c r="H209" s="26">
        <f t="shared" si="13"/>
        <v>43980</v>
      </c>
      <c r="I209" s="15"/>
      <c r="J209" s="16"/>
      <c r="L209" s="14" t="str">
        <f t="shared" si="14"/>
        <v>Ve</v>
      </c>
      <c r="M209" s="26">
        <f t="shared" si="15"/>
        <v>43980</v>
      </c>
      <c r="N209" s="52"/>
      <c r="O209" s="42"/>
      <c r="P209" s="42"/>
      <c r="Q209" s="17"/>
    </row>
    <row r="210" spans="2:17" x14ac:dyDescent="0.25">
      <c r="B210" s="14" t="s">
        <v>29</v>
      </c>
      <c r="C210" s="26">
        <v>43981</v>
      </c>
      <c r="D210" s="15"/>
      <c r="E210" s="16"/>
      <c r="G210" s="14" t="str">
        <f t="shared" si="12"/>
        <v>Sa</v>
      </c>
      <c r="H210" s="26">
        <f t="shared" si="13"/>
        <v>43981</v>
      </c>
      <c r="I210" s="15"/>
      <c r="J210" s="16"/>
      <c r="L210" s="14" t="str">
        <f t="shared" si="14"/>
        <v>Sa</v>
      </c>
      <c r="M210" s="26">
        <f t="shared" si="15"/>
        <v>43981</v>
      </c>
      <c r="N210" s="52"/>
      <c r="O210" s="42"/>
      <c r="P210" s="42"/>
      <c r="Q210" s="17"/>
    </row>
    <row r="211" spans="2:17" x14ac:dyDescent="0.25">
      <c r="B211" s="14" t="s">
        <v>30</v>
      </c>
      <c r="C211" s="26">
        <v>43982</v>
      </c>
      <c r="D211" s="15"/>
      <c r="E211" s="16"/>
      <c r="G211" s="14" t="str">
        <f t="shared" si="12"/>
        <v>Di</v>
      </c>
      <c r="H211" s="26">
        <f t="shared" si="13"/>
        <v>43982</v>
      </c>
      <c r="I211" s="15"/>
      <c r="J211" s="16"/>
      <c r="L211" s="14" t="str">
        <f t="shared" si="14"/>
        <v>Di</v>
      </c>
      <c r="M211" s="26">
        <f t="shared" si="15"/>
        <v>43982</v>
      </c>
      <c r="N211" s="52"/>
      <c r="O211" s="42"/>
      <c r="P211" s="42"/>
      <c r="Q211" s="17"/>
    </row>
    <row r="212" spans="2:17" x14ac:dyDescent="0.25">
      <c r="B212" s="14"/>
      <c r="C212" s="1"/>
      <c r="D212" s="15">
        <f>SUM(D181:D211)</f>
        <v>144</v>
      </c>
      <c r="E212" s="16" t="s">
        <v>19</v>
      </c>
      <c r="G212" s="14"/>
      <c r="H212" s="15"/>
      <c r="I212" s="15">
        <f>SUM(I181:I211)</f>
        <v>0</v>
      </c>
      <c r="J212" s="16" t="s">
        <v>19</v>
      </c>
      <c r="L212" s="14"/>
      <c r="M212" s="15"/>
      <c r="N212" s="52"/>
      <c r="O212" s="42"/>
      <c r="P212" s="42"/>
      <c r="Q212" s="17"/>
    </row>
    <row r="213" spans="2:17" x14ac:dyDescent="0.25">
      <c r="B213" s="14"/>
      <c r="C213" s="15">
        <v>0.35</v>
      </c>
      <c r="D213" s="59">
        <f>ROUND(D212*C213,2)</f>
        <v>50.4</v>
      </c>
      <c r="E213" s="16"/>
      <c r="G213" s="14"/>
      <c r="H213" s="15">
        <v>0.35</v>
      </c>
      <c r="I213" s="59">
        <f>ROUND(I212*C213,2)</f>
        <v>0</v>
      </c>
      <c r="J213" s="16"/>
      <c r="L213" s="14"/>
      <c r="M213" s="15"/>
      <c r="N213" s="52"/>
      <c r="O213" s="42"/>
      <c r="P213" s="42"/>
      <c r="Q213" s="17"/>
    </row>
    <row r="214" spans="2:17" x14ac:dyDescent="0.25">
      <c r="B214" s="14"/>
      <c r="C214" s="15"/>
      <c r="D214" s="15"/>
      <c r="E214" s="16"/>
      <c r="G214" s="14"/>
      <c r="H214" s="15"/>
      <c r="I214" s="15"/>
      <c r="J214" s="16"/>
      <c r="L214" s="14"/>
      <c r="M214" s="15"/>
      <c r="N214" s="52"/>
      <c r="O214" s="42"/>
      <c r="P214" s="42"/>
      <c r="Q214" s="17"/>
    </row>
    <row r="215" spans="2:17" x14ac:dyDescent="0.25">
      <c r="B215" s="29" t="s">
        <v>36</v>
      </c>
      <c r="C215" s="15"/>
      <c r="D215" s="59">
        <v>8</v>
      </c>
      <c r="E215" s="31" t="s">
        <v>40</v>
      </c>
      <c r="F215" s="32"/>
      <c r="G215" s="29" t="s">
        <v>36</v>
      </c>
      <c r="H215" s="15"/>
      <c r="I215" s="59">
        <v>8</v>
      </c>
      <c r="J215" s="31" t="s">
        <v>40</v>
      </c>
      <c r="L215" s="29"/>
      <c r="M215" s="15"/>
      <c r="N215" s="52"/>
      <c r="O215" s="42"/>
      <c r="P215" s="42"/>
      <c r="Q215" s="17"/>
    </row>
    <row r="216" spans="2:17" x14ac:dyDescent="0.25">
      <c r="B216" s="14"/>
      <c r="C216" s="15"/>
      <c r="D216" s="59">
        <v>0</v>
      </c>
      <c r="E216" s="31" t="s">
        <v>41</v>
      </c>
      <c r="F216" s="32"/>
      <c r="G216" s="14"/>
      <c r="H216" s="15"/>
      <c r="I216" s="59">
        <v>0</v>
      </c>
      <c r="J216" s="31" t="s">
        <v>41</v>
      </c>
      <c r="L216" s="14"/>
      <c r="M216" s="15"/>
      <c r="N216" s="52"/>
      <c r="O216" s="42"/>
      <c r="P216" s="42"/>
      <c r="Q216" s="17"/>
    </row>
    <row r="217" spans="2:17" ht="15.75" thickBot="1" x14ac:dyDescent="0.3">
      <c r="B217" s="14"/>
      <c r="C217" s="15"/>
      <c r="D217" s="15"/>
      <c r="E217" s="16"/>
      <c r="G217" s="14"/>
      <c r="H217" s="15"/>
      <c r="I217" s="15"/>
      <c r="J217" s="16"/>
      <c r="L217" s="14"/>
      <c r="M217" s="15"/>
      <c r="N217" s="42" t="s">
        <v>100</v>
      </c>
      <c r="P217" s="42" t="s">
        <v>101</v>
      </c>
      <c r="Q217" s="17"/>
    </row>
    <row r="218" spans="2:17" ht="15.75" thickBot="1" x14ac:dyDescent="0.3">
      <c r="B218" s="29" t="s">
        <v>37</v>
      </c>
      <c r="C218" s="15"/>
      <c r="D218" s="60">
        <f>SUM(D213:D217)</f>
        <v>58.4</v>
      </c>
      <c r="E218" s="16"/>
      <c r="G218" s="29" t="s">
        <v>37</v>
      </c>
      <c r="H218" s="15"/>
      <c r="I218" s="60">
        <f>SUM(I213:I217)</f>
        <v>8</v>
      </c>
      <c r="J218" s="16"/>
      <c r="L218" s="29" t="s">
        <v>37</v>
      </c>
      <c r="M218" s="15"/>
      <c r="N218" s="55">
        <f>SUM(N180:N217)</f>
        <v>60.37</v>
      </c>
      <c r="O218" s="57"/>
      <c r="P218" s="57">
        <f>SUM(Q180:Q217)</f>
        <v>0</v>
      </c>
      <c r="Q218" s="34">
        <f>N218+P218</f>
        <v>60.37</v>
      </c>
    </row>
    <row r="219" spans="2:17" x14ac:dyDescent="0.25">
      <c r="B219" s="35"/>
      <c r="C219" s="36"/>
      <c r="D219" s="36"/>
      <c r="E219" s="37"/>
      <c r="G219" s="35"/>
      <c r="H219" s="36"/>
      <c r="I219" s="36"/>
      <c r="J219" s="37"/>
      <c r="L219" s="35"/>
      <c r="M219" s="36"/>
      <c r="N219" s="56"/>
      <c r="O219" s="44"/>
      <c r="P219" s="44"/>
      <c r="Q219" s="38"/>
    </row>
    <row r="222" spans="2:17" x14ac:dyDescent="0.25">
      <c r="B222" s="79" t="s">
        <v>139</v>
      </c>
      <c r="G222" s="79" t="s">
        <v>139</v>
      </c>
      <c r="L222" s="1" t="s">
        <v>138</v>
      </c>
    </row>
    <row r="223" spans="2:17" x14ac:dyDescent="0.25">
      <c r="B223" s="7"/>
      <c r="C223" s="8"/>
      <c r="D223" s="8"/>
      <c r="E223" s="9" t="s">
        <v>13</v>
      </c>
      <c r="F223" s="10"/>
      <c r="G223" s="7"/>
      <c r="H223" s="8"/>
      <c r="I223" s="8"/>
      <c r="J223" s="9" t="s">
        <v>13</v>
      </c>
      <c r="L223" s="7"/>
      <c r="M223" s="12" t="s">
        <v>38</v>
      </c>
      <c r="N223" s="51"/>
      <c r="O223" s="41"/>
      <c r="P223" s="41"/>
      <c r="Q223" s="13"/>
    </row>
    <row r="224" spans="2:17" x14ac:dyDescent="0.25">
      <c r="B224" s="14"/>
      <c r="C224" s="15"/>
      <c r="D224" s="15"/>
      <c r="E224" s="58" t="s">
        <v>103</v>
      </c>
      <c r="G224" s="14"/>
      <c r="H224" s="15"/>
      <c r="I224" s="15"/>
      <c r="J224" s="58" t="s">
        <v>102</v>
      </c>
      <c r="L224" s="14"/>
      <c r="M224" s="19" t="s">
        <v>0</v>
      </c>
      <c r="N224" s="53" t="s">
        <v>39</v>
      </c>
      <c r="O224" s="43" t="s">
        <v>53</v>
      </c>
      <c r="P224" s="43" t="s">
        <v>52</v>
      </c>
      <c r="Q224" s="23" t="s">
        <v>68</v>
      </c>
    </row>
    <row r="225" spans="2:17" ht="15.75" x14ac:dyDescent="0.25">
      <c r="B225" s="14"/>
      <c r="C225" s="25">
        <v>43983</v>
      </c>
      <c r="D225" s="15"/>
      <c r="E225" s="16"/>
      <c r="G225" s="14"/>
      <c r="H225" s="25">
        <f>C225</f>
        <v>43983</v>
      </c>
      <c r="I225" s="15"/>
      <c r="J225" s="16"/>
      <c r="L225" s="14"/>
      <c r="M225" s="25">
        <f>C225</f>
        <v>43983</v>
      </c>
      <c r="N225" s="52"/>
      <c r="O225" s="42"/>
      <c r="P225" s="42"/>
      <c r="Q225" s="17"/>
    </row>
    <row r="226" spans="2:17" x14ac:dyDescent="0.25">
      <c r="B226" s="14" t="s">
        <v>31</v>
      </c>
      <c r="C226" s="26">
        <v>43983</v>
      </c>
      <c r="D226" s="15"/>
      <c r="E226" s="16"/>
      <c r="G226" s="14" t="str">
        <f>B226</f>
        <v>Lu</v>
      </c>
      <c r="H226" s="26">
        <f>C226</f>
        <v>43983</v>
      </c>
      <c r="I226" s="15"/>
      <c r="J226" s="16"/>
      <c r="L226" s="14" t="str">
        <f>B226</f>
        <v>Lu</v>
      </c>
      <c r="M226" s="26">
        <f>C226</f>
        <v>43983</v>
      </c>
      <c r="N226" s="52"/>
      <c r="O226" s="42"/>
      <c r="P226" s="42"/>
      <c r="Q226" s="17"/>
    </row>
    <row r="227" spans="2:17" x14ac:dyDescent="0.25">
      <c r="B227" s="14" t="s">
        <v>32</v>
      </c>
      <c r="C227" s="26">
        <v>43984</v>
      </c>
      <c r="D227" s="15">
        <v>36</v>
      </c>
      <c r="E227" s="16" t="s">
        <v>135</v>
      </c>
      <c r="G227" s="14" t="str">
        <f t="shared" ref="G227:G255" si="16">B227</f>
        <v>Ma</v>
      </c>
      <c r="H227" s="26">
        <f t="shared" ref="H227:H255" si="17">C227</f>
        <v>43984</v>
      </c>
      <c r="I227" s="15"/>
      <c r="J227" s="16"/>
      <c r="L227" s="14" t="str">
        <f t="shared" ref="L227:L255" si="18">B227</f>
        <v>Ma</v>
      </c>
      <c r="M227" s="26">
        <f t="shared" ref="M227:M255" si="19">C227</f>
        <v>43984</v>
      </c>
      <c r="O227" s="42" t="s">
        <v>136</v>
      </c>
      <c r="P227" s="42"/>
      <c r="Q227" s="81">
        <v>773</v>
      </c>
    </row>
    <row r="228" spans="2:17" x14ac:dyDescent="0.25">
      <c r="B228" s="14" t="s">
        <v>33</v>
      </c>
      <c r="C228" s="26">
        <v>43985</v>
      </c>
      <c r="D228" s="15"/>
      <c r="E228" s="16"/>
      <c r="G228" s="14" t="str">
        <f t="shared" si="16"/>
        <v>Me</v>
      </c>
      <c r="H228" s="26">
        <f t="shared" si="17"/>
        <v>43985</v>
      </c>
      <c r="I228" s="15"/>
      <c r="J228" s="16"/>
      <c r="L228" s="14" t="str">
        <f t="shared" si="18"/>
        <v>Me</v>
      </c>
      <c r="M228" s="26">
        <f t="shared" si="19"/>
        <v>43985</v>
      </c>
      <c r="N228" s="52"/>
      <c r="O228" s="46"/>
      <c r="P228" s="46"/>
      <c r="Q228" s="17"/>
    </row>
    <row r="229" spans="2:17" x14ac:dyDescent="0.25">
      <c r="B229" s="14" t="s">
        <v>34</v>
      </c>
      <c r="C229" s="26">
        <v>43986</v>
      </c>
      <c r="D229" s="15">
        <v>36</v>
      </c>
      <c r="E229" s="16" t="s">
        <v>24</v>
      </c>
      <c r="G229" s="14" t="str">
        <f t="shared" si="16"/>
        <v>Je</v>
      </c>
      <c r="H229" s="26">
        <f t="shared" si="17"/>
        <v>43986</v>
      </c>
      <c r="I229" s="15"/>
      <c r="J229" s="16"/>
      <c r="L229" s="14" t="str">
        <f t="shared" si="18"/>
        <v>Je</v>
      </c>
      <c r="M229" s="26">
        <f t="shared" si="19"/>
        <v>43986</v>
      </c>
      <c r="N229" s="52"/>
      <c r="O229" s="47"/>
      <c r="P229" s="49"/>
      <c r="Q229" s="17"/>
    </row>
    <row r="230" spans="2:17" x14ac:dyDescent="0.25">
      <c r="B230" s="14" t="s">
        <v>28</v>
      </c>
      <c r="C230" s="26">
        <v>43987</v>
      </c>
      <c r="D230" s="15"/>
      <c r="E230" s="16"/>
      <c r="G230" s="14" t="str">
        <f t="shared" si="16"/>
        <v>Ve</v>
      </c>
      <c r="H230" s="26">
        <f t="shared" si="17"/>
        <v>43987</v>
      </c>
      <c r="I230" s="15"/>
      <c r="J230" s="16"/>
      <c r="L230" s="14" t="str">
        <f t="shared" si="18"/>
        <v>Ve</v>
      </c>
      <c r="M230" s="26">
        <f t="shared" si="19"/>
        <v>43987</v>
      </c>
      <c r="N230" s="52"/>
      <c r="O230" s="42"/>
      <c r="P230" s="42"/>
      <c r="Q230" s="17"/>
    </row>
    <row r="231" spans="2:17" x14ac:dyDescent="0.25">
      <c r="B231" s="14" t="s">
        <v>29</v>
      </c>
      <c r="C231" s="26">
        <v>43988</v>
      </c>
      <c r="D231" s="15"/>
      <c r="E231" s="1"/>
      <c r="G231" s="14" t="str">
        <f t="shared" si="16"/>
        <v>Sa</v>
      </c>
      <c r="H231" s="26">
        <f t="shared" si="17"/>
        <v>43988</v>
      </c>
      <c r="I231" s="15"/>
      <c r="J231" s="16"/>
      <c r="L231" s="14" t="str">
        <f t="shared" si="18"/>
        <v>Sa</v>
      </c>
      <c r="M231" s="26">
        <f t="shared" si="19"/>
        <v>43988</v>
      </c>
      <c r="N231" s="52"/>
      <c r="O231" s="42"/>
      <c r="P231" s="42"/>
      <c r="Q231" s="17"/>
    </row>
    <row r="232" spans="2:17" x14ac:dyDescent="0.25">
      <c r="B232" s="14" t="s">
        <v>30</v>
      </c>
      <c r="C232" s="26">
        <v>43989</v>
      </c>
      <c r="D232" s="15"/>
      <c r="E232" s="16"/>
      <c r="G232" s="14" t="str">
        <f t="shared" si="16"/>
        <v>Di</v>
      </c>
      <c r="H232" s="26">
        <f t="shared" si="17"/>
        <v>43989</v>
      </c>
      <c r="I232" s="15"/>
      <c r="J232" s="16"/>
      <c r="L232" s="14" t="str">
        <f t="shared" si="18"/>
        <v>Di</v>
      </c>
      <c r="M232" s="26">
        <f t="shared" si="19"/>
        <v>43989</v>
      </c>
      <c r="N232" s="52"/>
      <c r="O232" s="46"/>
      <c r="P232" s="46"/>
      <c r="Q232" s="17"/>
    </row>
    <row r="233" spans="2:17" x14ac:dyDescent="0.25">
      <c r="B233" s="14" t="s">
        <v>31</v>
      </c>
      <c r="C233" s="26">
        <v>43990</v>
      </c>
      <c r="G233" s="14" t="str">
        <f t="shared" si="16"/>
        <v>Lu</v>
      </c>
      <c r="H233" s="26">
        <f t="shared" si="17"/>
        <v>43990</v>
      </c>
      <c r="I233" s="15"/>
      <c r="J233" s="16"/>
      <c r="L233" s="14" t="str">
        <f t="shared" si="18"/>
        <v>Lu</v>
      </c>
      <c r="M233" s="26">
        <f t="shared" si="19"/>
        <v>43990</v>
      </c>
      <c r="N233" s="52"/>
      <c r="O233" s="47"/>
      <c r="P233" s="49"/>
      <c r="Q233" s="17"/>
    </row>
    <row r="234" spans="2:17" x14ac:dyDescent="0.25">
      <c r="B234" s="14" t="s">
        <v>32</v>
      </c>
      <c r="C234" s="26">
        <v>43991</v>
      </c>
      <c r="D234" s="15"/>
      <c r="E234" s="16"/>
      <c r="G234" s="14" t="str">
        <f t="shared" si="16"/>
        <v>Ma</v>
      </c>
      <c r="H234" s="26">
        <f t="shared" si="17"/>
        <v>43991</v>
      </c>
      <c r="I234" s="15"/>
      <c r="J234" s="16"/>
      <c r="L234" s="14" t="str">
        <f t="shared" si="18"/>
        <v>Ma</v>
      </c>
      <c r="M234" s="26">
        <f t="shared" si="19"/>
        <v>43991</v>
      </c>
      <c r="N234" s="52"/>
      <c r="O234" s="42"/>
      <c r="P234" s="42"/>
      <c r="Q234" s="17"/>
    </row>
    <row r="235" spans="2:17" x14ac:dyDescent="0.25">
      <c r="B235" s="14" t="s">
        <v>33</v>
      </c>
      <c r="C235" s="26">
        <v>43992</v>
      </c>
      <c r="D235" s="15">
        <v>36</v>
      </c>
      <c r="E235" s="16" t="s">
        <v>80</v>
      </c>
      <c r="G235" s="14" t="str">
        <f t="shared" si="16"/>
        <v>Me</v>
      </c>
      <c r="H235" s="26">
        <f t="shared" si="17"/>
        <v>43992</v>
      </c>
      <c r="I235" s="15"/>
      <c r="J235" s="16"/>
      <c r="L235" s="14" t="str">
        <f t="shared" si="18"/>
        <v>Me</v>
      </c>
      <c r="M235" s="26">
        <f t="shared" si="19"/>
        <v>43992</v>
      </c>
      <c r="N235" s="52"/>
      <c r="O235" s="42"/>
      <c r="P235" s="42"/>
      <c r="Q235" s="17"/>
    </row>
    <row r="236" spans="2:17" x14ac:dyDescent="0.25">
      <c r="B236" s="14" t="s">
        <v>34</v>
      </c>
      <c r="C236" s="26">
        <v>43993</v>
      </c>
      <c r="D236" s="15"/>
      <c r="E236" s="16"/>
      <c r="G236" s="14" t="str">
        <f t="shared" si="16"/>
        <v>Je</v>
      </c>
      <c r="H236" s="26">
        <f t="shared" si="17"/>
        <v>43993</v>
      </c>
      <c r="I236" s="15"/>
      <c r="J236" s="16"/>
      <c r="L236" s="14" t="str">
        <f t="shared" si="18"/>
        <v>Je</v>
      </c>
      <c r="M236" s="26">
        <f t="shared" si="19"/>
        <v>43993</v>
      </c>
      <c r="N236" s="52">
        <v>71.95</v>
      </c>
      <c r="O236" s="42">
        <v>122751</v>
      </c>
      <c r="P236" s="42">
        <f>O236-O200</f>
        <v>823</v>
      </c>
      <c r="Q236" s="17"/>
    </row>
    <row r="237" spans="2:17" x14ac:dyDescent="0.25">
      <c r="B237" s="14" t="s">
        <v>28</v>
      </c>
      <c r="C237" s="26">
        <v>43994</v>
      </c>
      <c r="D237" s="15"/>
      <c r="E237" s="16"/>
      <c r="G237" s="14" t="str">
        <f t="shared" si="16"/>
        <v>Ve</v>
      </c>
      <c r="H237" s="26">
        <f t="shared" si="17"/>
        <v>43994</v>
      </c>
      <c r="I237" s="15"/>
      <c r="J237" s="16"/>
      <c r="L237" s="14" t="str">
        <f t="shared" si="18"/>
        <v>Ve</v>
      </c>
      <c r="M237" s="26">
        <f t="shared" si="19"/>
        <v>43994</v>
      </c>
      <c r="N237" s="52"/>
      <c r="O237" s="46">
        <v>60.16</v>
      </c>
      <c r="P237" s="46" t="s">
        <v>70</v>
      </c>
      <c r="Q237" s="17"/>
    </row>
    <row r="238" spans="2:17" x14ac:dyDescent="0.25">
      <c r="B238" s="14" t="s">
        <v>29</v>
      </c>
      <c r="C238" s="26">
        <v>43995</v>
      </c>
      <c r="D238" s="15"/>
      <c r="E238" s="16"/>
      <c r="G238" s="14" t="str">
        <f t="shared" si="16"/>
        <v>Sa</v>
      </c>
      <c r="H238" s="26">
        <f t="shared" si="17"/>
        <v>43995</v>
      </c>
      <c r="I238" s="15"/>
      <c r="J238" s="16"/>
      <c r="L238" s="14" t="str">
        <f t="shared" si="18"/>
        <v>Sa</v>
      </c>
      <c r="M238" s="26">
        <f t="shared" si="19"/>
        <v>43995</v>
      </c>
      <c r="N238" s="52"/>
      <c r="O238" s="47">
        <f>ROUND(100*O237/P236,4)</f>
        <v>7.3098000000000001</v>
      </c>
      <c r="P238" s="49" t="s">
        <v>69</v>
      </c>
      <c r="Q238" s="17"/>
    </row>
    <row r="239" spans="2:17" x14ac:dyDescent="0.25">
      <c r="B239" s="14" t="s">
        <v>30</v>
      </c>
      <c r="C239" s="26">
        <v>43996</v>
      </c>
      <c r="D239" s="15"/>
      <c r="E239" s="16"/>
      <c r="G239" s="14" t="str">
        <f t="shared" si="16"/>
        <v>Di</v>
      </c>
      <c r="H239" s="26">
        <f t="shared" si="17"/>
        <v>43996</v>
      </c>
      <c r="I239" s="15"/>
      <c r="J239" s="16"/>
      <c r="L239" s="14" t="str">
        <f t="shared" si="18"/>
        <v>Di</v>
      </c>
      <c r="M239" s="26">
        <f t="shared" si="19"/>
        <v>43996</v>
      </c>
      <c r="N239" s="52"/>
      <c r="O239" s="47"/>
      <c r="P239" s="49"/>
      <c r="Q239" s="17"/>
    </row>
    <row r="240" spans="2:17" x14ac:dyDescent="0.25">
      <c r="B240" s="14" t="s">
        <v>31</v>
      </c>
      <c r="C240" s="26">
        <v>43997</v>
      </c>
      <c r="D240" s="15"/>
      <c r="E240" s="16"/>
      <c r="G240" s="14" t="str">
        <f t="shared" si="16"/>
        <v>Lu</v>
      </c>
      <c r="H240" s="26">
        <f t="shared" si="17"/>
        <v>43997</v>
      </c>
      <c r="I240" s="15"/>
      <c r="J240" s="16"/>
      <c r="L240" s="14" t="str">
        <f t="shared" si="18"/>
        <v>Lu</v>
      </c>
      <c r="M240" s="26">
        <f t="shared" si="19"/>
        <v>43997</v>
      </c>
      <c r="N240" s="52"/>
      <c r="O240" s="42"/>
      <c r="P240" s="42"/>
      <c r="Q240" s="17"/>
    </row>
    <row r="241" spans="2:17" x14ac:dyDescent="0.25">
      <c r="B241" s="14" t="s">
        <v>32</v>
      </c>
      <c r="C241" s="26">
        <v>43998</v>
      </c>
      <c r="D241" s="15">
        <v>36</v>
      </c>
      <c r="E241" s="16" t="s">
        <v>80</v>
      </c>
      <c r="G241" s="14" t="str">
        <f t="shared" si="16"/>
        <v>Ma</v>
      </c>
      <c r="H241" s="26">
        <f t="shared" si="17"/>
        <v>43998</v>
      </c>
      <c r="I241" s="15"/>
      <c r="J241" s="16"/>
      <c r="L241" s="14" t="str">
        <f t="shared" si="18"/>
        <v>Ma</v>
      </c>
      <c r="M241" s="26">
        <f t="shared" si="19"/>
        <v>43998</v>
      </c>
      <c r="N241" s="52"/>
      <c r="O241" s="42"/>
      <c r="P241" s="42"/>
      <c r="Q241" s="17"/>
    </row>
    <row r="242" spans="2:17" x14ac:dyDescent="0.25">
      <c r="B242" s="14" t="s">
        <v>33</v>
      </c>
      <c r="C242" s="26">
        <v>43999</v>
      </c>
      <c r="D242" s="15">
        <v>36</v>
      </c>
      <c r="E242" s="16" t="s">
        <v>80</v>
      </c>
      <c r="G242" s="14" t="str">
        <f t="shared" si="16"/>
        <v>Me</v>
      </c>
      <c r="H242" s="26">
        <f t="shared" si="17"/>
        <v>43999</v>
      </c>
      <c r="I242" s="15"/>
      <c r="J242" s="16"/>
      <c r="L242" s="14" t="str">
        <f t="shared" si="18"/>
        <v>Me</v>
      </c>
      <c r="M242" s="26">
        <f t="shared" si="19"/>
        <v>43999</v>
      </c>
      <c r="N242" s="52"/>
      <c r="O242" s="42"/>
      <c r="P242" s="42"/>
      <c r="Q242" s="17"/>
    </row>
    <row r="243" spans="2:17" x14ac:dyDescent="0.25">
      <c r="B243" s="14" t="s">
        <v>34</v>
      </c>
      <c r="C243" s="26">
        <v>44000</v>
      </c>
      <c r="D243" s="15"/>
      <c r="E243" s="16"/>
      <c r="G243" s="14" t="str">
        <f t="shared" si="16"/>
        <v>Je</v>
      </c>
      <c r="H243" s="26">
        <f t="shared" si="17"/>
        <v>44000</v>
      </c>
      <c r="I243" s="15"/>
      <c r="J243" s="16"/>
      <c r="L243" s="14" t="str">
        <f t="shared" si="18"/>
        <v>Je</v>
      </c>
      <c r="M243" s="26">
        <f t="shared" si="19"/>
        <v>44000</v>
      </c>
      <c r="N243" s="52"/>
      <c r="O243" s="42"/>
      <c r="P243" s="42"/>
      <c r="Q243" s="17"/>
    </row>
    <row r="244" spans="2:17" x14ac:dyDescent="0.25">
      <c r="B244" s="14" t="s">
        <v>28</v>
      </c>
      <c r="C244" s="26">
        <v>44001</v>
      </c>
      <c r="D244" s="15"/>
      <c r="E244" s="16"/>
      <c r="G244" s="14" t="str">
        <f t="shared" si="16"/>
        <v>Ve</v>
      </c>
      <c r="H244" s="26">
        <f t="shared" si="17"/>
        <v>44001</v>
      </c>
      <c r="I244" s="15"/>
      <c r="J244" s="16"/>
      <c r="L244" s="14" t="str">
        <f t="shared" si="18"/>
        <v>Ve</v>
      </c>
      <c r="M244" s="26">
        <f t="shared" si="19"/>
        <v>44001</v>
      </c>
      <c r="N244" s="52"/>
      <c r="O244" s="42"/>
      <c r="P244" s="42"/>
      <c r="Q244" s="17"/>
    </row>
    <row r="245" spans="2:17" x14ac:dyDescent="0.25">
      <c r="B245" s="14" t="s">
        <v>29</v>
      </c>
      <c r="C245" s="26">
        <v>44002</v>
      </c>
      <c r="D245" s="15"/>
      <c r="E245" s="16"/>
      <c r="G245" s="14" t="str">
        <f t="shared" si="16"/>
        <v>Sa</v>
      </c>
      <c r="H245" s="26">
        <f t="shared" si="17"/>
        <v>44002</v>
      </c>
      <c r="I245" s="15"/>
      <c r="J245" s="16"/>
      <c r="L245" s="14" t="str">
        <f t="shared" si="18"/>
        <v>Sa</v>
      </c>
      <c r="M245" s="26">
        <f t="shared" si="19"/>
        <v>44002</v>
      </c>
      <c r="N245" s="52"/>
      <c r="O245" s="42"/>
      <c r="P245" s="42"/>
      <c r="Q245" s="17"/>
    </row>
    <row r="246" spans="2:17" x14ac:dyDescent="0.25">
      <c r="B246" s="14" t="s">
        <v>30</v>
      </c>
      <c r="C246" s="26">
        <v>44003</v>
      </c>
      <c r="D246" s="15"/>
      <c r="E246" s="16"/>
      <c r="G246" s="14" t="str">
        <f t="shared" si="16"/>
        <v>Di</v>
      </c>
      <c r="H246" s="26">
        <f t="shared" si="17"/>
        <v>44003</v>
      </c>
      <c r="I246" s="15"/>
      <c r="J246" s="16"/>
      <c r="L246" s="14" t="str">
        <f t="shared" si="18"/>
        <v>Di</v>
      </c>
      <c r="M246" s="26">
        <f t="shared" si="19"/>
        <v>44003</v>
      </c>
      <c r="N246" s="52"/>
      <c r="O246" s="46"/>
      <c r="P246" s="46"/>
      <c r="Q246" s="17"/>
    </row>
    <row r="247" spans="2:17" x14ac:dyDescent="0.25">
      <c r="B247" s="14" t="s">
        <v>31</v>
      </c>
      <c r="C247" s="26">
        <v>44004</v>
      </c>
      <c r="D247" s="15"/>
      <c r="E247" s="16"/>
      <c r="G247" s="14" t="str">
        <f t="shared" si="16"/>
        <v>Lu</v>
      </c>
      <c r="H247" s="26">
        <f t="shared" si="17"/>
        <v>44004</v>
      </c>
      <c r="I247" s="15"/>
      <c r="J247" s="16"/>
      <c r="L247" s="14" t="str">
        <f t="shared" si="18"/>
        <v>Lu</v>
      </c>
      <c r="M247" s="26">
        <f t="shared" si="19"/>
        <v>44004</v>
      </c>
      <c r="N247" s="52"/>
      <c r="O247" s="47"/>
      <c r="P247" s="49"/>
      <c r="Q247" s="17"/>
    </row>
    <row r="248" spans="2:17" x14ac:dyDescent="0.25">
      <c r="B248" s="14" t="s">
        <v>32</v>
      </c>
      <c r="C248" s="26">
        <v>44005</v>
      </c>
      <c r="D248" s="15"/>
      <c r="E248" s="16"/>
      <c r="G248" s="14" t="str">
        <f t="shared" si="16"/>
        <v>Ma</v>
      </c>
      <c r="H248" s="26">
        <f t="shared" si="17"/>
        <v>44005</v>
      </c>
      <c r="I248" s="15"/>
      <c r="J248" s="16"/>
      <c r="L248" s="14" t="str">
        <f t="shared" si="18"/>
        <v>Ma</v>
      </c>
      <c r="M248" s="26">
        <f t="shared" si="19"/>
        <v>44005</v>
      </c>
      <c r="N248" s="52"/>
      <c r="O248" s="46"/>
      <c r="P248" s="46"/>
      <c r="Q248" s="17"/>
    </row>
    <row r="249" spans="2:17" x14ac:dyDescent="0.25">
      <c r="B249" s="14" t="s">
        <v>33</v>
      </c>
      <c r="C249" s="26">
        <v>44006</v>
      </c>
      <c r="D249" s="15">
        <v>36</v>
      </c>
      <c r="E249" s="16" t="s">
        <v>80</v>
      </c>
      <c r="G249" s="14" t="str">
        <f t="shared" si="16"/>
        <v>Me</v>
      </c>
      <c r="H249" s="26">
        <f t="shared" si="17"/>
        <v>44006</v>
      </c>
      <c r="I249" s="15"/>
      <c r="J249" s="16"/>
      <c r="L249" s="14" t="str">
        <f t="shared" si="18"/>
        <v>Me</v>
      </c>
      <c r="M249" s="26">
        <f t="shared" si="19"/>
        <v>44006</v>
      </c>
      <c r="N249" s="52"/>
      <c r="O249" s="47"/>
      <c r="P249" s="49"/>
      <c r="Q249" s="17"/>
    </row>
    <row r="250" spans="2:17" x14ac:dyDescent="0.25">
      <c r="B250" s="14" t="s">
        <v>34</v>
      </c>
      <c r="C250" s="26">
        <v>44007</v>
      </c>
      <c r="D250" s="15"/>
      <c r="E250" s="16"/>
      <c r="G250" s="14" t="str">
        <f t="shared" si="16"/>
        <v>Je</v>
      </c>
      <c r="H250" s="26">
        <f t="shared" si="17"/>
        <v>44007</v>
      </c>
      <c r="I250" s="15"/>
      <c r="J250" s="16"/>
      <c r="L250" s="14" t="str">
        <f t="shared" si="18"/>
        <v>Je</v>
      </c>
      <c r="M250" s="26">
        <f t="shared" si="19"/>
        <v>44007</v>
      </c>
      <c r="N250" s="52">
        <v>64.87</v>
      </c>
      <c r="O250" s="42">
        <v>123516</v>
      </c>
      <c r="P250" s="42">
        <f>O250-O236</f>
        <v>765</v>
      </c>
      <c r="Q250" s="17"/>
    </row>
    <row r="251" spans="2:17" x14ac:dyDescent="0.25">
      <c r="B251" s="14" t="s">
        <v>28</v>
      </c>
      <c r="C251" s="26">
        <v>44008</v>
      </c>
      <c r="D251" s="15"/>
      <c r="E251" s="16"/>
      <c r="G251" s="14" t="str">
        <f t="shared" si="16"/>
        <v>Ve</v>
      </c>
      <c r="H251" s="26">
        <f t="shared" si="17"/>
        <v>44008</v>
      </c>
      <c r="I251" s="15"/>
      <c r="J251" s="16"/>
      <c r="L251" s="14" t="str">
        <f t="shared" si="18"/>
        <v>Ve</v>
      </c>
      <c r="M251" s="26">
        <f t="shared" si="19"/>
        <v>44008</v>
      </c>
      <c r="N251" s="52"/>
      <c r="O251" s="46">
        <v>52.78</v>
      </c>
      <c r="P251" s="46" t="s">
        <v>70</v>
      </c>
      <c r="Q251" s="17"/>
    </row>
    <row r="252" spans="2:17" x14ac:dyDescent="0.25">
      <c r="B252" s="14" t="s">
        <v>29</v>
      </c>
      <c r="C252" s="26">
        <v>44009</v>
      </c>
      <c r="D252" s="15"/>
      <c r="E252" s="16"/>
      <c r="G252" s="14" t="str">
        <f t="shared" si="16"/>
        <v>Sa</v>
      </c>
      <c r="H252" s="26">
        <f t="shared" si="17"/>
        <v>44009</v>
      </c>
      <c r="I252" s="15"/>
      <c r="J252" s="16"/>
      <c r="L252" s="14" t="str">
        <f t="shared" si="18"/>
        <v>Sa</v>
      </c>
      <c r="M252" s="26">
        <f t="shared" si="19"/>
        <v>44009</v>
      </c>
      <c r="N252" s="52"/>
      <c r="O252" s="47">
        <f>ROUND(100*O251/P250,4)</f>
        <v>6.8993000000000002</v>
      </c>
      <c r="P252" s="49" t="s">
        <v>69</v>
      </c>
      <c r="Q252" s="17"/>
    </row>
    <row r="253" spans="2:17" x14ac:dyDescent="0.25">
      <c r="B253" s="14" t="s">
        <v>30</v>
      </c>
      <c r="C253" s="26">
        <v>44010</v>
      </c>
      <c r="D253" s="15"/>
      <c r="E253" s="16"/>
      <c r="G253" s="14" t="str">
        <f t="shared" si="16"/>
        <v>Di</v>
      </c>
      <c r="H253" s="26">
        <f t="shared" si="17"/>
        <v>44010</v>
      </c>
      <c r="I253" s="15"/>
      <c r="J253" s="16"/>
      <c r="L253" s="14" t="str">
        <f t="shared" si="18"/>
        <v>Di</v>
      </c>
      <c r="M253" s="26">
        <f t="shared" si="19"/>
        <v>44010</v>
      </c>
      <c r="N253" s="52"/>
      <c r="O253" s="42"/>
      <c r="P253" s="42"/>
      <c r="Q253" s="17"/>
    </row>
    <row r="254" spans="2:17" x14ac:dyDescent="0.25">
      <c r="B254" s="1" t="s">
        <v>31</v>
      </c>
      <c r="C254" s="26">
        <v>44011</v>
      </c>
      <c r="D254" s="15"/>
      <c r="E254" s="16"/>
      <c r="G254" s="14" t="str">
        <f t="shared" si="16"/>
        <v>Lu</v>
      </c>
      <c r="H254" s="26">
        <f t="shared" si="17"/>
        <v>44011</v>
      </c>
      <c r="I254" s="15"/>
      <c r="J254" s="16"/>
      <c r="L254" s="14" t="str">
        <f t="shared" si="18"/>
        <v>Lu</v>
      </c>
      <c r="M254" s="26">
        <f t="shared" si="19"/>
        <v>44011</v>
      </c>
      <c r="N254" s="52"/>
      <c r="O254" s="42"/>
      <c r="P254" s="42"/>
      <c r="Q254" s="17"/>
    </row>
    <row r="255" spans="2:17" x14ac:dyDescent="0.25">
      <c r="B255" s="1" t="s">
        <v>32</v>
      </c>
      <c r="C255" s="26">
        <v>44012</v>
      </c>
      <c r="D255" s="15"/>
      <c r="E255" s="16"/>
      <c r="G255" s="14" t="str">
        <f t="shared" si="16"/>
        <v>Ma</v>
      </c>
      <c r="H255" s="26">
        <f t="shared" si="17"/>
        <v>44012</v>
      </c>
      <c r="I255" s="15"/>
      <c r="J255" s="16"/>
      <c r="L255" s="14" t="str">
        <f t="shared" si="18"/>
        <v>Ma</v>
      </c>
      <c r="M255" s="26">
        <f t="shared" si="19"/>
        <v>44012</v>
      </c>
      <c r="N255" s="52"/>
      <c r="O255" s="42"/>
      <c r="P255" s="42"/>
      <c r="Q255" s="17"/>
    </row>
    <row r="256" spans="2:17" x14ac:dyDescent="0.25">
      <c r="C256" s="26"/>
      <c r="D256" s="15"/>
      <c r="E256" s="16"/>
      <c r="G256" s="14"/>
      <c r="H256" s="26"/>
      <c r="I256" s="15"/>
      <c r="J256" s="16"/>
      <c r="L256" s="14"/>
      <c r="M256" s="26"/>
      <c r="N256" s="52"/>
      <c r="O256" s="42"/>
      <c r="P256" s="42"/>
      <c r="Q256" s="17"/>
    </row>
    <row r="257" spans="2:17" x14ac:dyDescent="0.25">
      <c r="B257" s="14"/>
      <c r="C257" s="1"/>
      <c r="D257" s="15">
        <f>SUM(D226:D256)</f>
        <v>216</v>
      </c>
      <c r="E257" s="16" t="s">
        <v>19</v>
      </c>
      <c r="G257" s="14"/>
      <c r="H257" s="15"/>
      <c r="I257" s="15">
        <f>SUM(I226:I256)</f>
        <v>0</v>
      </c>
      <c r="J257" s="16" t="s">
        <v>19</v>
      </c>
      <c r="L257" s="14"/>
      <c r="M257" s="15"/>
      <c r="N257" s="52"/>
      <c r="O257" s="42"/>
      <c r="P257" s="42"/>
      <c r="Q257" s="17"/>
    </row>
    <row r="258" spans="2:17" x14ac:dyDescent="0.25">
      <c r="B258" s="14"/>
      <c r="C258" s="15">
        <v>0.35</v>
      </c>
      <c r="D258" s="59">
        <f>ROUND(D257*C258,2)</f>
        <v>75.599999999999994</v>
      </c>
      <c r="E258" s="16"/>
      <c r="G258" s="14"/>
      <c r="H258" s="15">
        <v>0.35</v>
      </c>
      <c r="I258" s="59">
        <f>ROUND(I257*C258,2)</f>
        <v>0</v>
      </c>
      <c r="J258" s="16"/>
      <c r="L258" s="14"/>
      <c r="M258" s="15"/>
      <c r="N258" s="52"/>
      <c r="O258" s="42"/>
      <c r="P258" s="42"/>
      <c r="Q258" s="17"/>
    </row>
    <row r="259" spans="2:17" x14ac:dyDescent="0.25">
      <c r="B259" s="14"/>
      <c r="C259" s="15"/>
      <c r="D259" s="15"/>
      <c r="E259" s="16"/>
      <c r="G259" s="14"/>
      <c r="H259" s="15"/>
      <c r="I259" s="15"/>
      <c r="J259" s="16"/>
      <c r="L259" s="14"/>
      <c r="M259" s="15"/>
      <c r="N259" s="52"/>
      <c r="O259" s="42"/>
      <c r="P259" s="42"/>
      <c r="Q259" s="17"/>
    </row>
    <row r="260" spans="2:17" x14ac:dyDescent="0.25">
      <c r="B260" s="29" t="s">
        <v>36</v>
      </c>
      <c r="C260" s="15"/>
      <c r="D260" s="59">
        <v>8</v>
      </c>
      <c r="E260" s="31" t="s">
        <v>40</v>
      </c>
      <c r="F260" s="32"/>
      <c r="G260" s="29" t="s">
        <v>36</v>
      </c>
      <c r="H260" s="15"/>
      <c r="I260" s="59">
        <v>8</v>
      </c>
      <c r="J260" s="31" t="s">
        <v>40</v>
      </c>
      <c r="L260" s="29"/>
      <c r="M260" s="15"/>
      <c r="N260" s="52"/>
      <c r="O260" s="42"/>
      <c r="P260" s="42"/>
      <c r="Q260" s="17"/>
    </row>
    <row r="261" spans="2:17" x14ac:dyDescent="0.25">
      <c r="B261" s="14"/>
      <c r="C261" s="15"/>
      <c r="D261" s="59">
        <v>0</v>
      </c>
      <c r="E261" s="31" t="s">
        <v>41</v>
      </c>
      <c r="F261" s="32"/>
      <c r="G261" s="14"/>
      <c r="H261" s="15"/>
      <c r="I261" s="59">
        <v>0</v>
      </c>
      <c r="J261" s="31" t="s">
        <v>41</v>
      </c>
      <c r="L261" s="14"/>
      <c r="M261" s="15"/>
      <c r="N261" s="52"/>
      <c r="O261" s="42"/>
      <c r="P261" s="42"/>
      <c r="Q261" s="17"/>
    </row>
    <row r="262" spans="2:17" ht="15.75" thickBot="1" x14ac:dyDescent="0.3">
      <c r="B262" s="14"/>
      <c r="C262" s="15"/>
      <c r="D262" s="15"/>
      <c r="E262" s="16"/>
      <c r="G262" s="14"/>
      <c r="H262" s="15"/>
      <c r="I262" s="15"/>
      <c r="J262" s="16"/>
      <c r="L262" s="14"/>
      <c r="M262" s="15"/>
      <c r="N262" s="42" t="s">
        <v>100</v>
      </c>
      <c r="P262" s="42" t="s">
        <v>101</v>
      </c>
      <c r="Q262" s="17"/>
    </row>
    <row r="263" spans="2:17" ht="15.75" thickBot="1" x14ac:dyDescent="0.3">
      <c r="B263" s="29" t="s">
        <v>37</v>
      </c>
      <c r="C263" s="15"/>
      <c r="D263" s="60">
        <f>SUM(D258:D262)</f>
        <v>83.6</v>
      </c>
      <c r="E263" s="16" t="s">
        <v>137</v>
      </c>
      <c r="G263" s="29" t="s">
        <v>37</v>
      </c>
      <c r="H263" s="15"/>
      <c r="I263" s="60">
        <f>SUM(I258:I262)</f>
        <v>8</v>
      </c>
      <c r="J263" s="16"/>
      <c r="L263" s="29" t="s">
        <v>37</v>
      </c>
      <c r="M263" s="15"/>
      <c r="N263" s="55">
        <f>SUM(N225:N262)</f>
        <v>136.82</v>
      </c>
      <c r="O263" s="57"/>
      <c r="P263" s="57">
        <f>SUM(Q225:Q262)</f>
        <v>773</v>
      </c>
      <c r="Q263" s="34">
        <f>N263+P263</f>
        <v>909.81999999999994</v>
      </c>
    </row>
    <row r="264" spans="2:17" x14ac:dyDescent="0.25">
      <c r="B264" s="35"/>
      <c r="C264" s="36"/>
      <c r="D264" s="36"/>
      <c r="E264" s="37"/>
      <c r="G264" s="35"/>
      <c r="H264" s="36"/>
      <c r="I264" s="36"/>
      <c r="J264" s="37"/>
      <c r="L264" s="35"/>
      <c r="M264" s="36"/>
      <c r="N264" s="56"/>
      <c r="O264" s="44"/>
      <c r="P264" s="44"/>
      <c r="Q264" s="38"/>
    </row>
    <row r="267" spans="2:17" x14ac:dyDescent="0.25">
      <c r="B267" s="79" t="s">
        <v>140</v>
      </c>
      <c r="G267" s="79" t="s">
        <v>140</v>
      </c>
      <c r="L267" s="1" t="s">
        <v>138</v>
      </c>
    </row>
    <row r="268" spans="2:17" x14ac:dyDescent="0.25">
      <c r="B268" s="7"/>
      <c r="C268" s="8"/>
      <c r="D268" s="8"/>
      <c r="E268" s="9" t="s">
        <v>13</v>
      </c>
      <c r="F268" s="10"/>
      <c r="G268" s="7"/>
      <c r="H268" s="8"/>
      <c r="I268" s="8"/>
      <c r="J268" s="9" t="s">
        <v>13</v>
      </c>
      <c r="L268" s="7"/>
      <c r="M268" s="12" t="s">
        <v>38</v>
      </c>
      <c r="N268" s="51"/>
      <c r="O268" s="41"/>
      <c r="P268" s="41"/>
      <c r="Q268" s="13"/>
    </row>
    <row r="269" spans="2:17" x14ac:dyDescent="0.25">
      <c r="B269" s="14"/>
      <c r="C269" s="15"/>
      <c r="D269" s="15"/>
      <c r="E269" s="58" t="s">
        <v>103</v>
      </c>
      <c r="G269" s="14"/>
      <c r="H269" s="15"/>
      <c r="I269" s="15"/>
      <c r="J269" s="58" t="s">
        <v>102</v>
      </c>
      <c r="L269" s="14"/>
      <c r="M269" s="19" t="s">
        <v>0</v>
      </c>
      <c r="N269" s="53" t="s">
        <v>39</v>
      </c>
      <c r="O269" s="43" t="s">
        <v>53</v>
      </c>
      <c r="P269" s="43" t="s">
        <v>52</v>
      </c>
      <c r="Q269" s="23" t="s">
        <v>68</v>
      </c>
    </row>
    <row r="270" spans="2:17" ht="15.75" x14ac:dyDescent="0.25">
      <c r="B270" s="14"/>
      <c r="C270" s="25">
        <v>44013</v>
      </c>
      <c r="D270" s="15"/>
      <c r="E270" s="16"/>
      <c r="G270" s="14"/>
      <c r="H270" s="25">
        <f>C270</f>
        <v>44013</v>
      </c>
      <c r="I270" s="15"/>
      <c r="J270" s="16"/>
      <c r="L270" s="14"/>
      <c r="M270" s="25">
        <f>C270</f>
        <v>44013</v>
      </c>
      <c r="N270" s="52"/>
      <c r="O270" s="42"/>
      <c r="P270" s="42"/>
      <c r="Q270" s="17"/>
    </row>
    <row r="271" spans="2:17" x14ac:dyDescent="0.25">
      <c r="B271" s="14" t="s">
        <v>33</v>
      </c>
      <c r="C271" s="26">
        <v>44013</v>
      </c>
      <c r="D271" s="15">
        <v>36</v>
      </c>
      <c r="E271" s="16" t="s">
        <v>135</v>
      </c>
      <c r="G271" s="14" t="str">
        <f>B271</f>
        <v>Me</v>
      </c>
      <c r="H271" s="26">
        <f>C271</f>
        <v>44013</v>
      </c>
      <c r="I271" s="15"/>
      <c r="J271" s="16"/>
      <c r="L271" s="14" t="str">
        <f>B271</f>
        <v>Me</v>
      </c>
      <c r="M271" s="26">
        <f>C271</f>
        <v>44013</v>
      </c>
      <c r="N271" s="52"/>
      <c r="O271" s="42"/>
      <c r="P271" s="42"/>
      <c r="Q271" s="17"/>
    </row>
    <row r="272" spans="2:17" x14ac:dyDescent="0.25">
      <c r="B272" s="14" t="s">
        <v>34</v>
      </c>
      <c r="C272" s="26">
        <v>44014</v>
      </c>
      <c r="D272" s="1"/>
      <c r="E272" s="17"/>
      <c r="G272" s="14" t="str">
        <f t="shared" ref="G272:G301" si="20">B272</f>
        <v>Je</v>
      </c>
      <c r="H272" s="26">
        <f t="shared" ref="H272:H301" si="21">C272</f>
        <v>44014</v>
      </c>
      <c r="I272" s="15"/>
      <c r="J272" s="16"/>
      <c r="L272" s="14" t="str">
        <f t="shared" ref="L272:L301" si="22">B272</f>
        <v>Je</v>
      </c>
      <c r="M272" s="26">
        <f t="shared" ref="M272:M301" si="23">C272</f>
        <v>44014</v>
      </c>
      <c r="N272" s="52"/>
      <c r="O272" s="42"/>
      <c r="P272" s="42"/>
      <c r="Q272" s="17"/>
    </row>
    <row r="273" spans="2:17" x14ac:dyDescent="0.25">
      <c r="B273" s="14" t="s">
        <v>28</v>
      </c>
      <c r="C273" s="26">
        <v>44015</v>
      </c>
      <c r="D273" s="15"/>
      <c r="E273" s="16"/>
      <c r="G273" s="14" t="str">
        <f t="shared" si="20"/>
        <v>Ve</v>
      </c>
      <c r="H273" s="26">
        <f t="shared" si="21"/>
        <v>44015</v>
      </c>
      <c r="I273" s="15"/>
      <c r="J273" s="16"/>
      <c r="L273" s="14" t="str">
        <f t="shared" si="22"/>
        <v>Ve</v>
      </c>
      <c r="M273" s="26">
        <f t="shared" si="23"/>
        <v>44015</v>
      </c>
      <c r="N273" s="52"/>
      <c r="O273" s="46"/>
      <c r="P273" s="46"/>
      <c r="Q273" s="17"/>
    </row>
    <row r="274" spans="2:17" x14ac:dyDescent="0.25">
      <c r="B274" s="14" t="s">
        <v>29</v>
      </c>
      <c r="C274" s="26">
        <v>44016</v>
      </c>
      <c r="D274" s="15"/>
      <c r="E274" s="16"/>
      <c r="G274" s="14" t="str">
        <f t="shared" si="20"/>
        <v>Sa</v>
      </c>
      <c r="H274" s="26">
        <f t="shared" si="21"/>
        <v>44016</v>
      </c>
      <c r="I274" s="15"/>
      <c r="J274" s="16"/>
      <c r="L274" s="14" t="str">
        <f t="shared" si="22"/>
        <v>Sa</v>
      </c>
      <c r="M274" s="26">
        <f t="shared" si="23"/>
        <v>44016</v>
      </c>
      <c r="N274" s="52"/>
      <c r="O274" s="47"/>
      <c r="P274" s="49"/>
      <c r="Q274" s="17"/>
    </row>
    <row r="275" spans="2:17" x14ac:dyDescent="0.25">
      <c r="B275" s="14" t="s">
        <v>30</v>
      </c>
      <c r="C275" s="26">
        <v>44017</v>
      </c>
      <c r="D275" s="15"/>
      <c r="E275" s="16"/>
      <c r="G275" s="14" t="str">
        <f t="shared" si="20"/>
        <v>Di</v>
      </c>
      <c r="H275" s="26">
        <f t="shared" si="21"/>
        <v>44017</v>
      </c>
      <c r="I275" s="15"/>
      <c r="J275" s="16"/>
      <c r="L275" s="14" t="str">
        <f t="shared" si="22"/>
        <v>Di</v>
      </c>
      <c r="M275" s="26">
        <f t="shared" si="23"/>
        <v>44017</v>
      </c>
      <c r="N275" s="52"/>
      <c r="O275" s="42"/>
      <c r="P275" s="42"/>
      <c r="Q275" s="17"/>
    </row>
    <row r="276" spans="2:17" x14ac:dyDescent="0.25">
      <c r="B276" s="14" t="s">
        <v>31</v>
      </c>
      <c r="C276" s="26">
        <v>44018</v>
      </c>
      <c r="D276" s="15"/>
      <c r="E276" s="17"/>
      <c r="G276" s="14" t="str">
        <f t="shared" si="20"/>
        <v>Lu</v>
      </c>
      <c r="H276" s="26">
        <f t="shared" si="21"/>
        <v>44018</v>
      </c>
      <c r="I276" s="15"/>
      <c r="J276" s="16"/>
      <c r="L276" s="14" t="str">
        <f t="shared" si="22"/>
        <v>Lu</v>
      </c>
      <c r="M276" s="26">
        <f t="shared" si="23"/>
        <v>44018</v>
      </c>
      <c r="N276" s="52"/>
      <c r="O276" s="42"/>
      <c r="P276" s="42"/>
      <c r="Q276" s="17"/>
    </row>
    <row r="277" spans="2:17" x14ac:dyDescent="0.25">
      <c r="B277" s="14" t="s">
        <v>32</v>
      </c>
      <c r="C277" s="26">
        <v>44019</v>
      </c>
      <c r="D277" s="15"/>
      <c r="E277" s="16"/>
      <c r="G277" s="14" t="str">
        <f t="shared" si="20"/>
        <v>Ma</v>
      </c>
      <c r="H277" s="26">
        <f t="shared" si="21"/>
        <v>44019</v>
      </c>
      <c r="I277" s="15"/>
      <c r="J277" s="16"/>
      <c r="L277" s="14" t="str">
        <f t="shared" si="22"/>
        <v>Ma</v>
      </c>
      <c r="M277" s="26">
        <f t="shared" si="23"/>
        <v>44019</v>
      </c>
      <c r="N277" s="52"/>
      <c r="O277" s="46"/>
      <c r="P277" s="46"/>
      <c r="Q277" s="17"/>
    </row>
    <row r="278" spans="2:17" x14ac:dyDescent="0.25">
      <c r="B278" s="14" t="s">
        <v>33</v>
      </c>
      <c r="C278" s="26">
        <v>44020</v>
      </c>
      <c r="D278" s="15">
        <v>36</v>
      </c>
      <c r="E278" s="16" t="s">
        <v>80</v>
      </c>
      <c r="G278" s="14" t="str">
        <f t="shared" si="20"/>
        <v>Me</v>
      </c>
      <c r="H278" s="26">
        <f t="shared" si="21"/>
        <v>44020</v>
      </c>
      <c r="I278" s="15"/>
      <c r="J278" s="16"/>
      <c r="L278" s="14" t="str">
        <f t="shared" si="22"/>
        <v>Me</v>
      </c>
      <c r="M278" s="26">
        <f t="shared" si="23"/>
        <v>44020</v>
      </c>
      <c r="N278" s="52">
        <v>19.559999999999999</v>
      </c>
      <c r="O278" s="42"/>
      <c r="P278" s="42"/>
      <c r="Q278" s="17"/>
    </row>
    <row r="279" spans="2:17" x14ac:dyDescent="0.25">
      <c r="B279" s="14" t="s">
        <v>34</v>
      </c>
      <c r="C279" s="26">
        <v>44021</v>
      </c>
      <c r="D279" s="15"/>
      <c r="E279" s="16"/>
      <c r="G279" s="14" t="str">
        <f t="shared" si="20"/>
        <v>Je</v>
      </c>
      <c r="H279" s="26">
        <f t="shared" si="21"/>
        <v>44021</v>
      </c>
      <c r="I279" s="15"/>
      <c r="J279" s="16"/>
      <c r="L279" s="14" t="str">
        <f t="shared" si="22"/>
        <v>Je</v>
      </c>
      <c r="M279" s="26">
        <f t="shared" si="23"/>
        <v>44021</v>
      </c>
      <c r="N279" s="52"/>
      <c r="O279" s="46">
        <v>15</v>
      </c>
      <c r="P279" s="46" t="s">
        <v>70</v>
      </c>
      <c r="Q279" s="17"/>
    </row>
    <row r="280" spans="2:17" x14ac:dyDescent="0.25">
      <c r="B280" s="14" t="s">
        <v>28</v>
      </c>
      <c r="C280" s="26">
        <v>44022</v>
      </c>
      <c r="D280" s="15"/>
      <c r="E280" s="16"/>
      <c r="G280" s="14" t="str">
        <f t="shared" si="20"/>
        <v>Ve</v>
      </c>
      <c r="H280" s="26">
        <f t="shared" si="21"/>
        <v>44022</v>
      </c>
      <c r="I280" s="15"/>
      <c r="J280" s="16"/>
      <c r="L280" s="14" t="str">
        <f t="shared" si="22"/>
        <v>Ve</v>
      </c>
      <c r="M280" s="26">
        <f t="shared" si="23"/>
        <v>44022</v>
      </c>
      <c r="N280" s="52" t="s">
        <v>141</v>
      </c>
      <c r="O280" s="47"/>
      <c r="P280" s="49"/>
      <c r="Q280" s="17"/>
    </row>
    <row r="281" spans="2:17" x14ac:dyDescent="0.25">
      <c r="B281" s="14" t="s">
        <v>29</v>
      </c>
      <c r="C281" s="26">
        <v>44023</v>
      </c>
      <c r="D281" s="15"/>
      <c r="E281" s="16"/>
      <c r="G281" s="14" t="str">
        <f t="shared" si="20"/>
        <v>Sa</v>
      </c>
      <c r="H281" s="26">
        <f t="shared" si="21"/>
        <v>44023</v>
      </c>
      <c r="I281" s="15"/>
      <c r="J281" s="16"/>
      <c r="L281" s="14" t="str">
        <f t="shared" si="22"/>
        <v>Sa</v>
      </c>
      <c r="M281" s="26">
        <f t="shared" si="23"/>
        <v>44023</v>
      </c>
      <c r="N281" s="54">
        <v>65.34</v>
      </c>
      <c r="O281" s="42">
        <v>124524</v>
      </c>
      <c r="P281" s="42">
        <f>O281-O250</f>
        <v>1008</v>
      </c>
      <c r="Q281" s="17"/>
    </row>
    <row r="282" spans="2:17" x14ac:dyDescent="0.25">
      <c r="B282" s="14" t="s">
        <v>30</v>
      </c>
      <c r="C282" s="26">
        <v>44024</v>
      </c>
      <c r="D282" s="15"/>
      <c r="E282" s="16"/>
      <c r="G282" s="14" t="str">
        <f t="shared" si="20"/>
        <v>Di</v>
      </c>
      <c r="H282" s="26">
        <f t="shared" si="21"/>
        <v>44024</v>
      </c>
      <c r="I282" s="15"/>
      <c r="J282" s="16"/>
      <c r="L282" s="14" t="str">
        <f t="shared" si="22"/>
        <v>Di</v>
      </c>
      <c r="M282" s="26">
        <f t="shared" si="23"/>
        <v>44024</v>
      </c>
      <c r="N282" s="52"/>
      <c r="O282" s="46">
        <v>51.85</v>
      </c>
      <c r="P282" s="46" t="s">
        <v>70</v>
      </c>
      <c r="Q282" s="17"/>
    </row>
    <row r="283" spans="2:17" x14ac:dyDescent="0.25">
      <c r="B283" s="14" t="s">
        <v>31</v>
      </c>
      <c r="C283" s="26">
        <v>44025</v>
      </c>
      <c r="D283" s="15"/>
      <c r="E283" s="16"/>
      <c r="G283" s="14" t="str">
        <f t="shared" si="20"/>
        <v>Lu</v>
      </c>
      <c r="H283" s="26">
        <f t="shared" si="21"/>
        <v>44025</v>
      </c>
      <c r="I283" s="15"/>
      <c r="J283" s="16"/>
      <c r="L283" s="14" t="str">
        <f t="shared" si="22"/>
        <v>Lu</v>
      </c>
      <c r="M283" s="26">
        <f t="shared" si="23"/>
        <v>44025</v>
      </c>
      <c r="N283" s="52"/>
      <c r="O283" s="47">
        <f>ROUND(100*(O282+O279)/P281,4)</f>
        <v>6.6318999999999999</v>
      </c>
      <c r="P283" s="49" t="s">
        <v>69</v>
      </c>
      <c r="Q283" s="17"/>
    </row>
    <row r="284" spans="2:17" x14ac:dyDescent="0.25">
      <c r="B284" s="14" t="s">
        <v>32</v>
      </c>
      <c r="C284" s="26">
        <v>44026</v>
      </c>
      <c r="D284" s="15"/>
      <c r="E284" s="16"/>
      <c r="G284" s="14" t="str">
        <f t="shared" si="20"/>
        <v>Ma</v>
      </c>
      <c r="H284" s="26">
        <f t="shared" si="21"/>
        <v>44026</v>
      </c>
      <c r="I284" s="15"/>
      <c r="J284" s="16"/>
      <c r="L284" s="14" t="str">
        <f t="shared" si="22"/>
        <v>Ma</v>
      </c>
      <c r="M284" s="26">
        <f t="shared" si="23"/>
        <v>44026</v>
      </c>
      <c r="N284" s="52"/>
      <c r="O284" s="47"/>
      <c r="P284" s="49"/>
      <c r="Q284" s="17"/>
    </row>
    <row r="285" spans="2:17" x14ac:dyDescent="0.25">
      <c r="B285" s="14" t="s">
        <v>33</v>
      </c>
      <c r="C285" s="26">
        <v>44027</v>
      </c>
      <c r="D285" s="15">
        <v>36</v>
      </c>
      <c r="E285" s="16" t="s">
        <v>80</v>
      </c>
      <c r="G285" s="14" t="str">
        <f t="shared" si="20"/>
        <v>Me</v>
      </c>
      <c r="H285" s="26">
        <f t="shared" si="21"/>
        <v>44027</v>
      </c>
      <c r="I285" s="15"/>
      <c r="J285" s="16"/>
      <c r="L285" s="14" t="str">
        <f t="shared" si="22"/>
        <v>Me</v>
      </c>
      <c r="M285" s="26">
        <f t="shared" si="23"/>
        <v>44027</v>
      </c>
      <c r="N285" s="52"/>
      <c r="O285" s="42"/>
      <c r="P285" s="42"/>
      <c r="Q285" s="17"/>
    </row>
    <row r="286" spans="2:17" x14ac:dyDescent="0.25">
      <c r="B286" s="14" t="s">
        <v>34</v>
      </c>
      <c r="C286" s="26">
        <v>44028</v>
      </c>
      <c r="D286" s="1"/>
      <c r="E286" s="17"/>
      <c r="G286" s="14" t="str">
        <f t="shared" si="20"/>
        <v>Je</v>
      </c>
      <c r="H286" s="26">
        <f t="shared" si="21"/>
        <v>44028</v>
      </c>
      <c r="I286" s="15"/>
      <c r="J286" s="16"/>
      <c r="L286" s="14" t="str">
        <f t="shared" si="22"/>
        <v>Je</v>
      </c>
      <c r="M286" s="26">
        <f t="shared" si="23"/>
        <v>44028</v>
      </c>
      <c r="N286" s="52"/>
      <c r="O286" s="42"/>
      <c r="P286" s="42"/>
      <c r="Q286" s="17"/>
    </row>
    <row r="287" spans="2:17" x14ac:dyDescent="0.25">
      <c r="B287" s="14" t="s">
        <v>28</v>
      </c>
      <c r="C287" s="26">
        <v>44029</v>
      </c>
      <c r="D287" s="15"/>
      <c r="E287" s="16"/>
      <c r="G287" s="14" t="str">
        <f t="shared" si="20"/>
        <v>Ve</v>
      </c>
      <c r="H287" s="26">
        <f t="shared" si="21"/>
        <v>44029</v>
      </c>
      <c r="I287" s="15"/>
      <c r="J287" s="16"/>
      <c r="L287" s="14" t="str">
        <f t="shared" si="22"/>
        <v>Ve</v>
      </c>
      <c r="M287" s="26">
        <f t="shared" si="23"/>
        <v>44029</v>
      </c>
      <c r="N287" s="52"/>
      <c r="O287" s="42"/>
      <c r="P287" s="42"/>
      <c r="Q287" s="17"/>
    </row>
    <row r="288" spans="2:17" x14ac:dyDescent="0.25">
      <c r="B288" s="14" t="s">
        <v>29</v>
      </c>
      <c r="C288" s="26">
        <v>44030</v>
      </c>
      <c r="D288" s="15"/>
      <c r="E288" s="16"/>
      <c r="G288" s="14" t="str">
        <f t="shared" si="20"/>
        <v>Sa</v>
      </c>
      <c r="H288" s="26">
        <f t="shared" si="21"/>
        <v>44030</v>
      </c>
      <c r="I288" s="15"/>
      <c r="J288" s="16"/>
      <c r="L288" s="14" t="str">
        <f t="shared" si="22"/>
        <v>Sa</v>
      </c>
      <c r="M288" s="26">
        <f t="shared" si="23"/>
        <v>44030</v>
      </c>
      <c r="N288" s="52"/>
      <c r="O288" s="42"/>
      <c r="P288" s="42"/>
      <c r="Q288" s="17"/>
    </row>
    <row r="289" spans="2:17" x14ac:dyDescent="0.25">
      <c r="B289" s="14" t="s">
        <v>30</v>
      </c>
      <c r="C289" s="26">
        <v>44031</v>
      </c>
      <c r="D289" s="15"/>
      <c r="E289" s="16"/>
      <c r="G289" s="14" t="str">
        <f t="shared" si="20"/>
        <v>Di</v>
      </c>
      <c r="H289" s="26">
        <f t="shared" si="21"/>
        <v>44031</v>
      </c>
      <c r="I289" s="15"/>
      <c r="J289" s="16"/>
      <c r="L289" s="14" t="str">
        <f t="shared" si="22"/>
        <v>Di</v>
      </c>
      <c r="M289" s="26">
        <f t="shared" si="23"/>
        <v>44031</v>
      </c>
      <c r="N289" s="52"/>
      <c r="O289" s="42" t="s">
        <v>142</v>
      </c>
      <c r="P289" s="42"/>
      <c r="Q289" s="17"/>
    </row>
    <row r="290" spans="2:17" x14ac:dyDescent="0.25">
      <c r="B290" s="14" t="s">
        <v>31</v>
      </c>
      <c r="C290" s="26">
        <v>44032</v>
      </c>
      <c r="D290" s="15"/>
      <c r="E290" s="16"/>
      <c r="G290" s="14" t="str">
        <f t="shared" si="20"/>
        <v>Lu</v>
      </c>
      <c r="H290" s="26">
        <f t="shared" si="21"/>
        <v>44032</v>
      </c>
      <c r="I290" s="15"/>
      <c r="J290" s="16"/>
      <c r="L290" s="14" t="str">
        <f t="shared" si="22"/>
        <v>Lu</v>
      </c>
      <c r="M290" s="26">
        <f t="shared" si="23"/>
        <v>44032</v>
      </c>
      <c r="N290" s="52">
        <v>61.3</v>
      </c>
      <c r="O290" s="42">
        <v>125227</v>
      </c>
      <c r="P290" s="42">
        <f>O290-O281</f>
        <v>703</v>
      </c>
      <c r="Q290" s="17"/>
    </row>
    <row r="291" spans="2:17" x14ac:dyDescent="0.25">
      <c r="B291" s="14" t="s">
        <v>32</v>
      </c>
      <c r="C291" s="26">
        <v>44033</v>
      </c>
      <c r="D291" s="15"/>
      <c r="E291" s="16"/>
      <c r="G291" s="14" t="str">
        <f t="shared" si="20"/>
        <v>Ma</v>
      </c>
      <c r="H291" s="26">
        <f t="shared" si="21"/>
        <v>44033</v>
      </c>
      <c r="I291" s="15"/>
      <c r="J291" s="16"/>
      <c r="L291" s="14" t="str">
        <f t="shared" si="22"/>
        <v>Ma</v>
      </c>
      <c r="M291" s="26">
        <f t="shared" si="23"/>
        <v>44033</v>
      </c>
      <c r="N291" s="52"/>
      <c r="O291" s="46">
        <v>50</v>
      </c>
      <c r="P291" s="46" t="s">
        <v>70</v>
      </c>
      <c r="Q291" s="17"/>
    </row>
    <row r="292" spans="2:17" x14ac:dyDescent="0.25">
      <c r="B292" s="14" t="s">
        <v>33</v>
      </c>
      <c r="C292" s="26">
        <v>44034</v>
      </c>
      <c r="D292" s="15"/>
      <c r="E292" s="16"/>
      <c r="G292" s="14" t="str">
        <f t="shared" si="20"/>
        <v>Me</v>
      </c>
      <c r="H292" s="26">
        <f t="shared" si="21"/>
        <v>44034</v>
      </c>
      <c r="I292" s="15"/>
      <c r="J292" s="16"/>
      <c r="L292" s="14" t="str">
        <f t="shared" si="22"/>
        <v>Me</v>
      </c>
      <c r="M292" s="26">
        <f t="shared" si="23"/>
        <v>44034</v>
      </c>
      <c r="N292" s="52"/>
      <c r="O292" s="47">
        <f>ROUND(100*(O291)/P290,4)</f>
        <v>7.1124000000000001</v>
      </c>
      <c r="P292" s="49" t="s">
        <v>69</v>
      </c>
      <c r="Q292" s="17"/>
    </row>
    <row r="293" spans="2:17" x14ac:dyDescent="0.25">
      <c r="B293" s="14" t="s">
        <v>34</v>
      </c>
      <c r="C293" s="26">
        <v>44035</v>
      </c>
      <c r="D293" s="15"/>
      <c r="E293" s="16"/>
      <c r="G293" s="14" t="str">
        <f t="shared" si="20"/>
        <v>Je</v>
      </c>
      <c r="H293" s="26">
        <f t="shared" si="21"/>
        <v>44035</v>
      </c>
      <c r="I293" s="15"/>
      <c r="J293" s="16"/>
      <c r="L293" s="14" t="str">
        <f t="shared" si="22"/>
        <v>Je</v>
      </c>
      <c r="M293" s="26">
        <f t="shared" si="23"/>
        <v>44035</v>
      </c>
      <c r="N293" s="52"/>
      <c r="O293" s="46"/>
      <c r="P293" s="46"/>
      <c r="Q293" s="17"/>
    </row>
    <row r="294" spans="2:17" x14ac:dyDescent="0.25">
      <c r="B294" s="14" t="s">
        <v>28</v>
      </c>
      <c r="C294" s="26">
        <v>44036</v>
      </c>
      <c r="D294" s="15"/>
      <c r="E294" s="16"/>
      <c r="G294" s="14" t="str">
        <f t="shared" si="20"/>
        <v>Ve</v>
      </c>
      <c r="H294" s="26">
        <f t="shared" si="21"/>
        <v>44036</v>
      </c>
      <c r="I294" s="15"/>
      <c r="J294" s="16"/>
      <c r="L294" s="14" t="str">
        <f t="shared" si="22"/>
        <v>Ve</v>
      </c>
      <c r="M294" s="26">
        <f t="shared" si="23"/>
        <v>44036</v>
      </c>
      <c r="N294" s="52"/>
      <c r="O294" s="47"/>
      <c r="P294" s="49"/>
      <c r="Q294" s="17"/>
    </row>
    <row r="295" spans="2:17" x14ac:dyDescent="0.25">
      <c r="B295" s="14" t="s">
        <v>29</v>
      </c>
      <c r="C295" s="26">
        <v>44037</v>
      </c>
      <c r="D295" s="15"/>
      <c r="E295" s="16"/>
      <c r="G295" s="14" t="str">
        <f t="shared" si="20"/>
        <v>Sa</v>
      </c>
      <c r="H295" s="26">
        <f t="shared" si="21"/>
        <v>44037</v>
      </c>
      <c r="I295" s="15"/>
      <c r="J295" s="16"/>
      <c r="L295" s="14" t="str">
        <f t="shared" si="22"/>
        <v>Sa</v>
      </c>
      <c r="M295" s="26">
        <f t="shared" si="23"/>
        <v>44037</v>
      </c>
      <c r="N295" s="52"/>
      <c r="O295" s="42"/>
      <c r="P295" s="42"/>
      <c r="Q295" s="17"/>
    </row>
    <row r="296" spans="2:17" x14ac:dyDescent="0.25">
      <c r="B296" s="14" t="s">
        <v>30</v>
      </c>
      <c r="C296" s="26">
        <v>44038</v>
      </c>
      <c r="D296" s="15"/>
      <c r="E296" s="16"/>
      <c r="G296" s="14" t="str">
        <f t="shared" si="20"/>
        <v>Di</v>
      </c>
      <c r="H296" s="26">
        <f t="shared" si="21"/>
        <v>44038</v>
      </c>
      <c r="I296" s="15"/>
      <c r="J296" s="16"/>
      <c r="L296" s="14" t="str">
        <f t="shared" si="22"/>
        <v>Di</v>
      </c>
      <c r="M296" s="26">
        <f t="shared" si="23"/>
        <v>44038</v>
      </c>
      <c r="N296" s="52"/>
      <c r="O296" s="46"/>
      <c r="P296" s="46"/>
      <c r="Q296" s="17"/>
    </row>
    <row r="297" spans="2:17" x14ac:dyDescent="0.25">
      <c r="B297" s="1" t="s">
        <v>31</v>
      </c>
      <c r="C297" s="26">
        <v>44039</v>
      </c>
      <c r="D297" s="15"/>
      <c r="E297" s="16"/>
      <c r="G297" s="14" t="str">
        <f t="shared" si="20"/>
        <v>Lu</v>
      </c>
      <c r="H297" s="26">
        <f t="shared" si="21"/>
        <v>44039</v>
      </c>
      <c r="I297" s="15"/>
      <c r="J297" s="16"/>
      <c r="L297" s="14" t="str">
        <f t="shared" si="22"/>
        <v>Lu</v>
      </c>
      <c r="M297" s="26">
        <f t="shared" si="23"/>
        <v>44039</v>
      </c>
      <c r="N297" s="52"/>
      <c r="O297" s="47"/>
      <c r="P297" s="49"/>
      <c r="Q297" s="17"/>
    </row>
    <row r="298" spans="2:17" x14ac:dyDescent="0.25">
      <c r="B298" s="1" t="s">
        <v>32</v>
      </c>
      <c r="C298" s="26">
        <v>44040</v>
      </c>
      <c r="D298" s="15"/>
      <c r="E298" s="16"/>
      <c r="G298" s="14" t="str">
        <f t="shared" si="20"/>
        <v>Ma</v>
      </c>
      <c r="H298" s="26">
        <f t="shared" si="21"/>
        <v>44040</v>
      </c>
      <c r="I298" s="15"/>
      <c r="J298" s="16"/>
      <c r="L298" s="14" t="str">
        <f t="shared" si="22"/>
        <v>Ma</v>
      </c>
      <c r="M298" s="26">
        <f t="shared" si="23"/>
        <v>44040</v>
      </c>
      <c r="N298" s="52">
        <v>69.56</v>
      </c>
      <c r="O298" s="42">
        <v>126020</v>
      </c>
      <c r="P298" s="42">
        <f>O298-O290</f>
        <v>793</v>
      </c>
      <c r="Q298" s="17"/>
    </row>
    <row r="299" spans="2:17" x14ac:dyDescent="0.25">
      <c r="B299" s="1" t="s">
        <v>33</v>
      </c>
      <c r="C299" s="26">
        <v>44041</v>
      </c>
      <c r="D299" s="15"/>
      <c r="E299" s="16"/>
      <c r="G299" s="14" t="str">
        <f t="shared" si="20"/>
        <v>Me</v>
      </c>
      <c r="H299" s="26">
        <f t="shared" si="21"/>
        <v>44041</v>
      </c>
      <c r="I299" s="15"/>
      <c r="J299" s="16"/>
      <c r="L299" s="14" t="str">
        <f t="shared" si="22"/>
        <v>Me</v>
      </c>
      <c r="M299" s="26">
        <f t="shared" si="23"/>
        <v>44041</v>
      </c>
      <c r="N299" s="52"/>
      <c r="O299" s="46">
        <v>56.74</v>
      </c>
      <c r="P299" s="46" t="s">
        <v>70</v>
      </c>
      <c r="Q299" s="17"/>
    </row>
    <row r="300" spans="2:17" x14ac:dyDescent="0.25">
      <c r="B300" s="1" t="s">
        <v>34</v>
      </c>
      <c r="C300" s="26">
        <v>44042</v>
      </c>
      <c r="D300" s="15"/>
      <c r="E300" s="16"/>
      <c r="G300" s="14" t="str">
        <f t="shared" si="20"/>
        <v>Je</v>
      </c>
      <c r="H300" s="26">
        <f t="shared" si="21"/>
        <v>44042</v>
      </c>
      <c r="I300" s="15"/>
      <c r="J300" s="16"/>
      <c r="L300" s="14" t="str">
        <f t="shared" si="22"/>
        <v>Je</v>
      </c>
      <c r="M300" s="26">
        <f t="shared" si="23"/>
        <v>44042</v>
      </c>
      <c r="N300" s="52"/>
      <c r="O300" s="47">
        <f>ROUND(100*(O299)/P298,4)</f>
        <v>7.1551</v>
      </c>
      <c r="P300" s="49" t="s">
        <v>69</v>
      </c>
      <c r="Q300" s="17"/>
    </row>
    <row r="301" spans="2:17" x14ac:dyDescent="0.25">
      <c r="B301" s="1" t="s">
        <v>28</v>
      </c>
      <c r="C301" s="26">
        <v>44043</v>
      </c>
      <c r="D301" s="15"/>
      <c r="E301" s="16"/>
      <c r="G301" s="14" t="str">
        <f t="shared" si="20"/>
        <v>Ve</v>
      </c>
      <c r="H301" s="26">
        <f t="shared" si="21"/>
        <v>44043</v>
      </c>
      <c r="I301" s="15"/>
      <c r="J301" s="16"/>
      <c r="L301" s="14" t="str">
        <f t="shared" si="22"/>
        <v>Ve</v>
      </c>
      <c r="M301" s="26">
        <f t="shared" si="23"/>
        <v>44043</v>
      </c>
      <c r="N301" s="52"/>
      <c r="O301" s="42"/>
      <c r="P301" s="42"/>
      <c r="Q301" s="17"/>
    </row>
    <row r="302" spans="2:17" x14ac:dyDescent="0.25">
      <c r="B302" s="14"/>
      <c r="C302" s="1"/>
      <c r="D302" s="15">
        <f>SUM(D271:D301)</f>
        <v>108</v>
      </c>
      <c r="E302" s="16" t="s">
        <v>19</v>
      </c>
      <c r="G302" s="14"/>
      <c r="H302" s="15"/>
      <c r="I302" s="15">
        <f>SUM(I271:I301)</f>
        <v>0</v>
      </c>
      <c r="J302" s="16" t="s">
        <v>19</v>
      </c>
      <c r="L302" s="14"/>
      <c r="M302" s="15"/>
      <c r="N302" s="52"/>
      <c r="O302" s="42"/>
      <c r="P302" s="42"/>
      <c r="Q302" s="17"/>
    </row>
    <row r="303" spans="2:17" x14ac:dyDescent="0.25">
      <c r="B303" s="14"/>
      <c r="C303" s="15">
        <v>0.35</v>
      </c>
      <c r="D303" s="59">
        <f>ROUND(D302*C303,2)</f>
        <v>37.799999999999997</v>
      </c>
      <c r="E303" s="16"/>
      <c r="G303" s="14"/>
      <c r="H303" s="15">
        <v>0.35</v>
      </c>
      <c r="I303" s="59">
        <f>ROUND(I302*C303,2)</f>
        <v>0</v>
      </c>
      <c r="J303" s="16"/>
      <c r="L303" s="14"/>
      <c r="M303" s="15"/>
      <c r="N303" s="52"/>
      <c r="O303" s="42"/>
      <c r="P303" s="42"/>
      <c r="Q303" s="17"/>
    </row>
    <row r="304" spans="2:17" x14ac:dyDescent="0.25">
      <c r="B304" s="14"/>
      <c r="C304" s="15"/>
      <c r="D304" s="15"/>
      <c r="E304" s="16"/>
      <c r="G304" s="14"/>
      <c r="H304" s="15"/>
      <c r="I304" s="15"/>
      <c r="J304" s="16"/>
      <c r="L304" s="14"/>
      <c r="M304" s="15"/>
      <c r="N304" s="52"/>
      <c r="O304" s="42"/>
      <c r="P304" s="42"/>
      <c r="Q304" s="17"/>
    </row>
    <row r="305" spans="2:17" x14ac:dyDescent="0.25">
      <c r="B305" s="29" t="s">
        <v>36</v>
      </c>
      <c r="C305" s="15"/>
      <c r="D305" s="59">
        <v>8</v>
      </c>
      <c r="E305" s="31" t="s">
        <v>40</v>
      </c>
      <c r="F305" s="32"/>
      <c r="G305" s="29" t="s">
        <v>36</v>
      </c>
      <c r="H305" s="15"/>
      <c r="I305" s="59">
        <v>8</v>
      </c>
      <c r="J305" s="31" t="s">
        <v>40</v>
      </c>
      <c r="L305" s="29"/>
      <c r="M305" s="15"/>
      <c r="N305" s="52"/>
      <c r="O305" s="42"/>
      <c r="P305" s="42"/>
      <c r="Q305" s="17"/>
    </row>
    <row r="306" spans="2:17" x14ac:dyDescent="0.25">
      <c r="B306" s="14"/>
      <c r="C306" s="15"/>
      <c r="D306" s="59"/>
      <c r="E306" s="31" t="s">
        <v>41</v>
      </c>
      <c r="F306" s="32"/>
      <c r="G306" s="14"/>
      <c r="H306" s="15"/>
      <c r="I306" s="59"/>
      <c r="J306" s="31" t="s">
        <v>41</v>
      </c>
      <c r="L306" s="14"/>
      <c r="M306" s="15"/>
      <c r="N306" s="52"/>
      <c r="O306" s="42"/>
      <c r="P306" s="42"/>
      <c r="Q306" s="17"/>
    </row>
    <row r="307" spans="2:17" ht="15.75" thickBot="1" x14ac:dyDescent="0.3">
      <c r="B307" s="14"/>
      <c r="C307" s="15"/>
      <c r="D307" s="15"/>
      <c r="E307" s="16"/>
      <c r="G307" s="14"/>
      <c r="H307" s="15"/>
      <c r="I307" s="15"/>
      <c r="J307" s="16"/>
      <c r="L307" s="14"/>
      <c r="M307" s="15"/>
      <c r="N307" s="42" t="s">
        <v>100</v>
      </c>
      <c r="P307" s="42" t="s">
        <v>101</v>
      </c>
      <c r="Q307" s="80" t="s">
        <v>47</v>
      </c>
    </row>
    <row r="308" spans="2:17" ht="15.75" thickBot="1" x14ac:dyDescent="0.3">
      <c r="B308" s="29" t="s">
        <v>37</v>
      </c>
      <c r="C308" s="15"/>
      <c r="D308" s="60">
        <f>SUM(D303:D307)</f>
        <v>45.8</v>
      </c>
      <c r="E308" s="16" t="s">
        <v>137</v>
      </c>
      <c r="G308" s="29" t="s">
        <v>37</v>
      </c>
      <c r="H308" s="15"/>
      <c r="I308" s="60">
        <f>SUM(I303:I307)</f>
        <v>8</v>
      </c>
      <c r="J308" s="16"/>
      <c r="L308" s="29" t="s">
        <v>37</v>
      </c>
      <c r="M308" s="15"/>
      <c r="N308" s="55">
        <f>SUM(N270:N307)</f>
        <v>215.76</v>
      </c>
      <c r="O308" s="57"/>
      <c r="P308" s="57">
        <f>SUM(Q270:Q307)</f>
        <v>0</v>
      </c>
      <c r="Q308" s="34">
        <f>N308+P308</f>
        <v>215.76</v>
      </c>
    </row>
    <row r="309" spans="2:17" x14ac:dyDescent="0.25">
      <c r="B309" s="35"/>
      <c r="C309" s="36"/>
      <c r="D309" s="36"/>
      <c r="E309" s="37"/>
      <c r="G309" s="35"/>
      <c r="H309" s="36"/>
      <c r="I309" s="36"/>
      <c r="J309" s="37"/>
      <c r="L309" s="35"/>
      <c r="M309" s="36"/>
      <c r="N309" s="56"/>
      <c r="O309" s="44"/>
      <c r="P309" s="44"/>
      <c r="Q309" s="38"/>
    </row>
    <row r="313" spans="2:17" x14ac:dyDescent="0.25">
      <c r="B313" s="79" t="s">
        <v>143</v>
      </c>
      <c r="G313" s="79" t="str">
        <f>B313</f>
        <v>NOTE DE REMBOURSEMENT DE FRAIS DU 31/08/2020</v>
      </c>
      <c r="L313" s="1" t="s">
        <v>138</v>
      </c>
    </row>
    <row r="314" spans="2:17" x14ac:dyDescent="0.25">
      <c r="B314" s="7"/>
      <c r="C314" s="8"/>
      <c r="D314" s="8"/>
      <c r="E314" s="9" t="s">
        <v>13</v>
      </c>
      <c r="F314" s="10"/>
      <c r="G314" s="7"/>
      <c r="H314" s="8"/>
      <c r="I314" s="8"/>
      <c r="J314" s="9" t="s">
        <v>13</v>
      </c>
      <c r="L314" s="7"/>
      <c r="M314" s="12" t="s">
        <v>38</v>
      </c>
      <c r="N314" s="51"/>
      <c r="O314" s="41"/>
      <c r="P314" s="41"/>
      <c r="Q314" s="13"/>
    </row>
    <row r="315" spans="2:17" x14ac:dyDescent="0.25">
      <c r="B315" s="14"/>
      <c r="C315" s="15"/>
      <c r="D315" s="15"/>
      <c r="E315" s="58" t="s">
        <v>103</v>
      </c>
      <c r="G315" s="14"/>
      <c r="H315" s="15"/>
      <c r="I315" s="15"/>
      <c r="J315" s="58" t="s">
        <v>102</v>
      </c>
      <c r="L315" s="14"/>
      <c r="M315" s="19" t="s">
        <v>0</v>
      </c>
      <c r="N315" s="53" t="s">
        <v>39</v>
      </c>
      <c r="O315" s="43" t="s">
        <v>53</v>
      </c>
      <c r="P315" s="43" t="s">
        <v>52</v>
      </c>
      <c r="Q315" s="23" t="s">
        <v>68</v>
      </c>
    </row>
    <row r="316" spans="2:17" ht="15.75" x14ac:dyDescent="0.25">
      <c r="B316" s="14"/>
      <c r="C316" s="25">
        <v>44044</v>
      </c>
      <c r="D316" s="15"/>
      <c r="E316" s="16"/>
      <c r="G316" s="14"/>
      <c r="H316" s="25">
        <f>C316</f>
        <v>44044</v>
      </c>
      <c r="I316" s="15"/>
      <c r="J316" s="16"/>
      <c r="L316" s="14"/>
      <c r="M316" s="25">
        <f>C316</f>
        <v>44044</v>
      </c>
      <c r="N316" s="52"/>
      <c r="O316" s="42"/>
      <c r="P316" s="42"/>
      <c r="Q316" s="17"/>
    </row>
    <row r="317" spans="2:17" x14ac:dyDescent="0.25">
      <c r="B317" s="14" t="s">
        <v>29</v>
      </c>
      <c r="C317" s="26">
        <v>44044</v>
      </c>
      <c r="D317" s="15"/>
      <c r="E317" s="16"/>
      <c r="G317" s="14" t="str">
        <f>B317</f>
        <v>Sa</v>
      </c>
      <c r="H317" s="26">
        <f>C317</f>
        <v>44044</v>
      </c>
      <c r="I317" s="15"/>
      <c r="J317" s="16"/>
      <c r="L317" s="14" t="str">
        <f>B317</f>
        <v>Sa</v>
      </c>
      <c r="M317" s="26">
        <f>C317</f>
        <v>44044</v>
      </c>
      <c r="N317" s="52"/>
      <c r="O317" s="42"/>
      <c r="P317" s="42"/>
      <c r="Q317" s="17"/>
    </row>
    <row r="318" spans="2:17" x14ac:dyDescent="0.25">
      <c r="B318" s="14" t="s">
        <v>30</v>
      </c>
      <c r="C318" s="26">
        <v>44045</v>
      </c>
      <c r="D318" s="1"/>
      <c r="E318" s="17"/>
      <c r="G318" s="14" t="str">
        <f t="shared" ref="G318:G347" si="24">B318</f>
        <v>Di</v>
      </c>
      <c r="H318" s="26">
        <f t="shared" ref="H318:H347" si="25">C318</f>
        <v>44045</v>
      </c>
      <c r="I318" s="15"/>
      <c r="J318" s="16"/>
      <c r="L318" s="14" t="str">
        <f t="shared" ref="L318:L347" si="26">B318</f>
        <v>Di</v>
      </c>
      <c r="M318" s="26">
        <f t="shared" ref="M318:M347" si="27">C318</f>
        <v>44045</v>
      </c>
      <c r="N318" s="52"/>
      <c r="O318" s="42"/>
      <c r="P318" s="42"/>
      <c r="Q318" s="17"/>
    </row>
    <row r="319" spans="2:17" x14ac:dyDescent="0.25">
      <c r="B319" s="14" t="s">
        <v>31</v>
      </c>
      <c r="C319" s="26">
        <v>44046</v>
      </c>
      <c r="D319" s="15"/>
      <c r="E319" s="16"/>
      <c r="G319" s="14" t="str">
        <f t="shared" si="24"/>
        <v>Lu</v>
      </c>
      <c r="H319" s="26">
        <f t="shared" si="25"/>
        <v>44046</v>
      </c>
      <c r="I319" s="15"/>
      <c r="J319" s="16"/>
      <c r="L319" s="14" t="str">
        <f t="shared" si="26"/>
        <v>Lu</v>
      </c>
      <c r="M319" s="26">
        <f t="shared" si="27"/>
        <v>44046</v>
      </c>
      <c r="N319" s="52"/>
      <c r="O319" s="46"/>
      <c r="P319" s="46"/>
      <c r="Q319" s="17"/>
    </row>
    <row r="320" spans="2:17" x14ac:dyDescent="0.25">
      <c r="B320" s="14" t="s">
        <v>32</v>
      </c>
      <c r="C320" s="26">
        <v>44047</v>
      </c>
      <c r="D320" s="15"/>
      <c r="E320" s="16"/>
      <c r="G320" s="14" t="str">
        <f t="shared" si="24"/>
        <v>Ma</v>
      </c>
      <c r="H320" s="26">
        <f t="shared" si="25"/>
        <v>44047</v>
      </c>
      <c r="I320" s="15"/>
      <c r="J320" s="16"/>
      <c r="L320" s="14" t="str">
        <f t="shared" si="26"/>
        <v>Ma</v>
      </c>
      <c r="M320" s="26">
        <f t="shared" si="27"/>
        <v>44047</v>
      </c>
      <c r="N320" s="52"/>
      <c r="O320" s="47"/>
      <c r="P320" s="49"/>
      <c r="Q320" s="17"/>
    </row>
    <row r="321" spans="2:17" x14ac:dyDescent="0.25">
      <c r="B321" s="14" t="s">
        <v>33</v>
      </c>
      <c r="C321" s="26">
        <v>44048</v>
      </c>
      <c r="D321" s="15">
        <v>36</v>
      </c>
      <c r="E321" s="16" t="s">
        <v>80</v>
      </c>
      <c r="G321" s="14" t="str">
        <f t="shared" si="24"/>
        <v>Me</v>
      </c>
      <c r="H321" s="26">
        <f t="shared" si="25"/>
        <v>44048</v>
      </c>
      <c r="I321" s="15"/>
      <c r="J321" s="16"/>
      <c r="L321" s="14" t="str">
        <f t="shared" si="26"/>
        <v>Me</v>
      </c>
      <c r="M321" s="26">
        <f t="shared" si="27"/>
        <v>44048</v>
      </c>
      <c r="N321" s="52"/>
      <c r="O321" s="42"/>
      <c r="P321" s="42"/>
      <c r="Q321" s="17"/>
    </row>
    <row r="322" spans="2:17" x14ac:dyDescent="0.25">
      <c r="B322" s="14" t="s">
        <v>34</v>
      </c>
      <c r="C322" s="26">
        <v>44049</v>
      </c>
      <c r="D322" s="15"/>
      <c r="E322" s="17"/>
      <c r="G322" s="14" t="str">
        <f t="shared" si="24"/>
        <v>Je</v>
      </c>
      <c r="H322" s="26">
        <f t="shared" si="25"/>
        <v>44049</v>
      </c>
      <c r="I322" s="15"/>
      <c r="J322" s="16"/>
      <c r="L322" s="14" t="str">
        <f t="shared" si="26"/>
        <v>Je</v>
      </c>
      <c r="M322" s="26">
        <f t="shared" si="27"/>
        <v>44049</v>
      </c>
      <c r="N322" s="52"/>
      <c r="O322" s="42"/>
      <c r="P322" s="42"/>
      <c r="Q322" s="17"/>
    </row>
    <row r="323" spans="2:17" x14ac:dyDescent="0.25">
      <c r="B323" s="14" t="s">
        <v>28</v>
      </c>
      <c r="C323" s="26">
        <v>44050</v>
      </c>
      <c r="D323" s="15"/>
      <c r="E323" s="16"/>
      <c r="G323" s="14" t="str">
        <f t="shared" si="24"/>
        <v>Ve</v>
      </c>
      <c r="H323" s="26">
        <f t="shared" si="25"/>
        <v>44050</v>
      </c>
      <c r="I323" s="15"/>
      <c r="J323" s="16"/>
      <c r="L323" s="14" t="str">
        <f t="shared" si="26"/>
        <v>Ve</v>
      </c>
      <c r="M323" s="26">
        <f t="shared" si="27"/>
        <v>44050</v>
      </c>
      <c r="N323" s="52"/>
      <c r="O323" s="46"/>
      <c r="P323" s="46"/>
      <c r="Q323" s="17"/>
    </row>
    <row r="324" spans="2:17" x14ac:dyDescent="0.25">
      <c r="B324" s="14" t="s">
        <v>29</v>
      </c>
      <c r="C324" s="26">
        <v>44051</v>
      </c>
      <c r="D324" s="1"/>
      <c r="E324" s="16"/>
      <c r="G324" s="14" t="str">
        <f t="shared" si="24"/>
        <v>Sa</v>
      </c>
      <c r="H324" s="26">
        <f t="shared" si="25"/>
        <v>44051</v>
      </c>
      <c r="I324" s="15"/>
      <c r="J324" s="16"/>
      <c r="L324" s="14" t="str">
        <f t="shared" si="26"/>
        <v>Sa</v>
      </c>
      <c r="M324" s="26">
        <f t="shared" si="27"/>
        <v>44051</v>
      </c>
      <c r="N324" s="52"/>
      <c r="O324" s="42"/>
      <c r="P324" s="42"/>
      <c r="Q324" s="17"/>
    </row>
    <row r="325" spans="2:17" x14ac:dyDescent="0.25">
      <c r="B325" s="14" t="s">
        <v>30</v>
      </c>
      <c r="C325" s="26">
        <v>44052</v>
      </c>
      <c r="D325" s="15"/>
      <c r="E325" s="16"/>
      <c r="G325" s="14" t="str">
        <f t="shared" si="24"/>
        <v>Di</v>
      </c>
      <c r="H325" s="26">
        <f t="shared" si="25"/>
        <v>44052</v>
      </c>
      <c r="I325" s="15"/>
      <c r="J325" s="16"/>
      <c r="L325" s="14" t="str">
        <f t="shared" si="26"/>
        <v>Di</v>
      </c>
      <c r="M325" s="26">
        <f t="shared" si="27"/>
        <v>44052</v>
      </c>
      <c r="N325" s="52"/>
      <c r="O325" s="46"/>
      <c r="P325" s="46"/>
      <c r="Q325" s="17"/>
    </row>
    <row r="326" spans="2:17" x14ac:dyDescent="0.25">
      <c r="B326" s="14" t="s">
        <v>31</v>
      </c>
      <c r="C326" s="26">
        <v>44053</v>
      </c>
      <c r="D326" s="15"/>
      <c r="E326" s="16"/>
      <c r="G326" s="14" t="str">
        <f t="shared" si="24"/>
        <v>Lu</v>
      </c>
      <c r="H326" s="26">
        <f t="shared" si="25"/>
        <v>44053</v>
      </c>
      <c r="I326" s="15"/>
      <c r="J326" s="16"/>
      <c r="L326" s="14" t="str">
        <f t="shared" si="26"/>
        <v>Lu</v>
      </c>
      <c r="M326" s="26">
        <f t="shared" si="27"/>
        <v>44053</v>
      </c>
      <c r="N326" s="52"/>
      <c r="O326" s="47"/>
      <c r="P326" s="49"/>
      <c r="Q326" s="17"/>
    </row>
    <row r="327" spans="2:17" x14ac:dyDescent="0.25">
      <c r="B327" s="14" t="s">
        <v>32</v>
      </c>
      <c r="C327" s="26">
        <v>44054</v>
      </c>
      <c r="D327" s="15"/>
      <c r="E327" s="16"/>
      <c r="G327" s="14" t="str">
        <f t="shared" si="24"/>
        <v>Ma</v>
      </c>
      <c r="H327" s="26">
        <f t="shared" si="25"/>
        <v>44054</v>
      </c>
      <c r="I327" s="15"/>
      <c r="J327" s="16"/>
      <c r="L327" s="14" t="str">
        <f t="shared" si="26"/>
        <v>Ma</v>
      </c>
      <c r="M327" s="26">
        <f t="shared" si="27"/>
        <v>44054</v>
      </c>
      <c r="O327" s="42"/>
      <c r="P327" s="42"/>
      <c r="Q327" s="17"/>
    </row>
    <row r="328" spans="2:17" x14ac:dyDescent="0.25">
      <c r="B328" s="14" t="s">
        <v>33</v>
      </c>
      <c r="C328" s="26">
        <v>44055</v>
      </c>
      <c r="D328" s="15"/>
      <c r="E328" s="16"/>
      <c r="G328" s="14" t="str">
        <f t="shared" si="24"/>
        <v>Me</v>
      </c>
      <c r="H328" s="26">
        <f t="shared" si="25"/>
        <v>44055</v>
      </c>
      <c r="I328" s="15"/>
      <c r="J328" s="16"/>
      <c r="L328" s="14" t="str">
        <f t="shared" si="26"/>
        <v>Me</v>
      </c>
      <c r="M328" s="26">
        <f t="shared" si="27"/>
        <v>44055</v>
      </c>
      <c r="N328" s="52">
        <v>73.39</v>
      </c>
      <c r="O328" s="42">
        <v>126826</v>
      </c>
      <c r="P328" s="42">
        <f>O328-O298</f>
        <v>806</v>
      </c>
      <c r="Q328" s="17" t="s">
        <v>19</v>
      </c>
    </row>
    <row r="329" spans="2:17" x14ac:dyDescent="0.25">
      <c r="B329" s="14" t="s">
        <v>34</v>
      </c>
      <c r="C329" s="26">
        <v>44056</v>
      </c>
      <c r="D329" s="15"/>
      <c r="E329" s="16"/>
      <c r="G329" s="14" t="str">
        <f t="shared" si="24"/>
        <v>Je</v>
      </c>
      <c r="H329" s="26">
        <f t="shared" si="25"/>
        <v>44056</v>
      </c>
      <c r="I329" s="15"/>
      <c r="J329" s="16"/>
      <c r="L329" s="14" t="str">
        <f t="shared" si="26"/>
        <v>Je</v>
      </c>
      <c r="M329" s="26">
        <f t="shared" si="27"/>
        <v>44056</v>
      </c>
      <c r="N329" s="52"/>
      <c r="O329" s="46">
        <v>59.33</v>
      </c>
      <c r="P329" s="46" t="s">
        <v>70</v>
      </c>
      <c r="Q329" s="17"/>
    </row>
    <row r="330" spans="2:17" x14ac:dyDescent="0.25">
      <c r="B330" s="14" t="s">
        <v>28</v>
      </c>
      <c r="C330" s="26">
        <v>44057</v>
      </c>
      <c r="D330" s="15"/>
      <c r="E330" s="16"/>
      <c r="G330" s="14" t="str">
        <f t="shared" si="24"/>
        <v>Ve</v>
      </c>
      <c r="H330" s="26">
        <f t="shared" si="25"/>
        <v>44057</v>
      </c>
      <c r="I330" s="15"/>
      <c r="J330" s="16"/>
      <c r="L330" s="14" t="str">
        <f t="shared" si="26"/>
        <v>Ve</v>
      </c>
      <c r="M330" s="26">
        <f t="shared" si="27"/>
        <v>44057</v>
      </c>
      <c r="N330" s="52"/>
      <c r="O330" s="47">
        <f>ROUND(100*(O329)/P328,4)</f>
        <v>7.3609999999999998</v>
      </c>
      <c r="P330" s="49" t="s">
        <v>69</v>
      </c>
      <c r="Q330" s="17"/>
    </row>
    <row r="331" spans="2:17" x14ac:dyDescent="0.25">
      <c r="B331" s="14" t="s">
        <v>29</v>
      </c>
      <c r="C331" s="26">
        <v>44058</v>
      </c>
      <c r="D331" s="1"/>
      <c r="E331" s="16"/>
      <c r="G331" s="14" t="str">
        <f t="shared" si="24"/>
        <v>Sa</v>
      </c>
      <c r="H331" s="26">
        <f t="shared" si="25"/>
        <v>44058</v>
      </c>
      <c r="I331" s="15"/>
      <c r="J331" s="16"/>
      <c r="L331" s="14" t="str">
        <f t="shared" si="26"/>
        <v>Sa</v>
      </c>
      <c r="M331" s="26">
        <f t="shared" si="27"/>
        <v>44058</v>
      </c>
      <c r="N331" s="52"/>
      <c r="O331" s="42"/>
      <c r="P331" s="42"/>
      <c r="Q331" s="17"/>
    </row>
    <row r="332" spans="2:17" x14ac:dyDescent="0.25">
      <c r="B332" s="14" t="s">
        <v>30</v>
      </c>
      <c r="C332" s="26">
        <v>44059</v>
      </c>
      <c r="D332" s="1"/>
      <c r="E332" s="17"/>
      <c r="G332" s="14" t="str">
        <f t="shared" si="24"/>
        <v>Di</v>
      </c>
      <c r="H332" s="26">
        <f t="shared" si="25"/>
        <v>44059</v>
      </c>
      <c r="I332" s="15"/>
      <c r="J332" s="16"/>
      <c r="L332" s="14" t="str">
        <f t="shared" si="26"/>
        <v>Di</v>
      </c>
      <c r="M332" s="26">
        <f t="shared" si="27"/>
        <v>44059</v>
      </c>
      <c r="N332" s="52"/>
      <c r="O332" s="42"/>
      <c r="P332" s="42"/>
      <c r="Q332" s="17"/>
    </row>
    <row r="333" spans="2:17" x14ac:dyDescent="0.25">
      <c r="B333" s="14" t="s">
        <v>31</v>
      </c>
      <c r="C333" s="26">
        <v>44060</v>
      </c>
      <c r="D333" s="15"/>
      <c r="E333" s="16"/>
      <c r="G333" s="14" t="str">
        <f t="shared" si="24"/>
        <v>Lu</v>
      </c>
      <c r="H333" s="26">
        <f t="shared" si="25"/>
        <v>44060</v>
      </c>
      <c r="I333" s="15"/>
      <c r="J333" s="16"/>
      <c r="L333" s="14" t="str">
        <f t="shared" si="26"/>
        <v>Lu</v>
      </c>
      <c r="M333" s="26">
        <f t="shared" si="27"/>
        <v>44060</v>
      </c>
      <c r="N333" s="52"/>
      <c r="O333" s="42"/>
      <c r="P333" s="42"/>
      <c r="Q333" s="17"/>
    </row>
    <row r="334" spans="2:17" x14ac:dyDescent="0.25">
      <c r="B334" s="14" t="s">
        <v>32</v>
      </c>
      <c r="C334" s="26">
        <v>44061</v>
      </c>
      <c r="D334" s="15">
        <v>36</v>
      </c>
      <c r="E334" s="16" t="s">
        <v>145</v>
      </c>
      <c r="G334" s="14" t="str">
        <f t="shared" si="24"/>
        <v>Ma</v>
      </c>
      <c r="H334" s="26">
        <f t="shared" si="25"/>
        <v>44061</v>
      </c>
      <c r="I334" s="15"/>
      <c r="J334" s="16"/>
      <c r="L334" s="14" t="str">
        <f t="shared" si="26"/>
        <v>Ma</v>
      </c>
      <c r="M334" s="26">
        <f t="shared" si="27"/>
        <v>44061</v>
      </c>
      <c r="N334" s="52"/>
      <c r="O334" s="42"/>
      <c r="P334" s="42"/>
      <c r="Q334" s="17"/>
    </row>
    <row r="335" spans="2:17" x14ac:dyDescent="0.25">
      <c r="B335" s="14" t="s">
        <v>33</v>
      </c>
      <c r="C335" s="26">
        <v>44062</v>
      </c>
      <c r="D335" s="15">
        <v>36</v>
      </c>
      <c r="E335" s="16" t="s">
        <v>80</v>
      </c>
      <c r="G335" s="14" t="str">
        <f t="shared" si="24"/>
        <v>Me</v>
      </c>
      <c r="H335" s="26">
        <f t="shared" si="25"/>
        <v>44062</v>
      </c>
      <c r="I335" s="15"/>
      <c r="J335" s="16"/>
      <c r="L335" s="14" t="str">
        <f t="shared" si="26"/>
        <v>Me</v>
      </c>
      <c r="M335" s="26">
        <f t="shared" si="27"/>
        <v>44062</v>
      </c>
      <c r="N335" s="52"/>
      <c r="O335" s="42"/>
      <c r="P335" s="42"/>
      <c r="Q335" s="17"/>
    </row>
    <row r="336" spans="2:17" x14ac:dyDescent="0.25">
      <c r="B336" s="14" t="s">
        <v>34</v>
      </c>
      <c r="C336" s="26">
        <v>44063</v>
      </c>
      <c r="D336" s="15"/>
      <c r="E336" s="16"/>
      <c r="G336" s="14" t="str">
        <f t="shared" si="24"/>
        <v>Je</v>
      </c>
      <c r="H336" s="26">
        <f t="shared" si="25"/>
        <v>44063</v>
      </c>
      <c r="I336" s="15"/>
      <c r="J336" s="16"/>
      <c r="L336" s="14" t="str">
        <f t="shared" si="26"/>
        <v>Je</v>
      </c>
      <c r="M336" s="26">
        <f t="shared" si="27"/>
        <v>44063</v>
      </c>
      <c r="N336" s="52"/>
      <c r="O336" s="42"/>
      <c r="P336" s="42"/>
      <c r="Q336" s="17"/>
    </row>
    <row r="337" spans="2:17" x14ac:dyDescent="0.25">
      <c r="B337" s="14" t="s">
        <v>28</v>
      </c>
      <c r="C337" s="26">
        <v>44064</v>
      </c>
      <c r="D337" s="15"/>
      <c r="E337" s="16"/>
      <c r="G337" s="14" t="str">
        <f t="shared" si="24"/>
        <v>Ve</v>
      </c>
      <c r="H337" s="26">
        <f t="shared" si="25"/>
        <v>44064</v>
      </c>
      <c r="I337" s="15"/>
      <c r="J337" s="16"/>
      <c r="L337" s="14" t="str">
        <f t="shared" si="26"/>
        <v>Ve</v>
      </c>
      <c r="M337" s="26">
        <f t="shared" si="27"/>
        <v>44064</v>
      </c>
      <c r="N337" s="52">
        <v>70.430000000000007</v>
      </c>
      <c r="O337" s="42">
        <v>127703</v>
      </c>
      <c r="P337" s="42">
        <f>O337-O328</f>
        <v>877</v>
      </c>
      <c r="Q337" s="17" t="s">
        <v>19</v>
      </c>
    </row>
    <row r="338" spans="2:17" x14ac:dyDescent="0.25">
      <c r="B338" s="14" t="s">
        <v>29</v>
      </c>
      <c r="C338" s="26">
        <v>44065</v>
      </c>
      <c r="D338" s="15"/>
      <c r="E338" s="16"/>
      <c r="G338" s="14" t="str">
        <f t="shared" si="24"/>
        <v>Sa</v>
      </c>
      <c r="H338" s="26">
        <f t="shared" si="25"/>
        <v>44065</v>
      </c>
      <c r="I338" s="15"/>
      <c r="J338" s="16"/>
      <c r="L338" s="14" t="str">
        <f t="shared" si="26"/>
        <v>Sa</v>
      </c>
      <c r="M338" s="26">
        <f t="shared" si="27"/>
        <v>44065</v>
      </c>
      <c r="N338" s="52"/>
      <c r="O338" s="46">
        <v>57.35</v>
      </c>
      <c r="P338" s="46" t="s">
        <v>70</v>
      </c>
      <c r="Q338" s="17"/>
    </row>
    <row r="339" spans="2:17" x14ac:dyDescent="0.25">
      <c r="B339" s="14" t="s">
        <v>30</v>
      </c>
      <c r="C339" s="26">
        <v>44066</v>
      </c>
      <c r="D339" s="15"/>
      <c r="E339" s="16"/>
      <c r="G339" s="14" t="str">
        <f t="shared" si="24"/>
        <v>Di</v>
      </c>
      <c r="H339" s="26">
        <f t="shared" si="25"/>
        <v>44066</v>
      </c>
      <c r="I339" s="15"/>
      <c r="J339" s="16"/>
      <c r="L339" s="14" t="str">
        <f t="shared" si="26"/>
        <v>Di</v>
      </c>
      <c r="M339" s="26">
        <f t="shared" si="27"/>
        <v>44066</v>
      </c>
      <c r="N339" s="52"/>
      <c r="O339" s="47">
        <f>ROUND(100*(O338)/P337,4)</f>
        <v>6.5392999999999999</v>
      </c>
      <c r="P339" s="49" t="s">
        <v>69</v>
      </c>
      <c r="Q339" s="17"/>
    </row>
    <row r="340" spans="2:17" x14ac:dyDescent="0.25">
      <c r="B340" s="1" t="s">
        <v>31</v>
      </c>
      <c r="C340" s="26">
        <v>44067</v>
      </c>
      <c r="D340" s="15"/>
      <c r="E340" s="16"/>
      <c r="G340" s="14" t="str">
        <f t="shared" si="24"/>
        <v>Lu</v>
      </c>
      <c r="H340" s="26">
        <f t="shared" si="25"/>
        <v>44067</v>
      </c>
      <c r="I340" s="15"/>
      <c r="J340" s="16"/>
      <c r="L340" s="14" t="str">
        <f t="shared" si="26"/>
        <v>Lu</v>
      </c>
      <c r="M340" s="26">
        <f t="shared" si="27"/>
        <v>44067</v>
      </c>
      <c r="N340" s="52"/>
      <c r="O340" s="47"/>
      <c r="P340" s="49"/>
      <c r="Q340" s="17"/>
    </row>
    <row r="341" spans="2:17" x14ac:dyDescent="0.25">
      <c r="B341" s="1" t="s">
        <v>32</v>
      </c>
      <c r="C341" s="26">
        <v>44068</v>
      </c>
      <c r="D341" s="15"/>
      <c r="E341" s="16"/>
      <c r="G341" s="14" t="str">
        <f t="shared" si="24"/>
        <v>Ma</v>
      </c>
      <c r="H341" s="26">
        <f t="shared" si="25"/>
        <v>44068</v>
      </c>
      <c r="I341" s="15"/>
      <c r="J341" s="16"/>
      <c r="L341" s="14" t="str">
        <f t="shared" si="26"/>
        <v>Ma</v>
      </c>
      <c r="M341" s="26">
        <f t="shared" si="27"/>
        <v>44068</v>
      </c>
      <c r="N341" s="52"/>
      <c r="O341" s="42"/>
      <c r="P341" s="42"/>
      <c r="Q341" s="17"/>
    </row>
    <row r="342" spans="2:17" x14ac:dyDescent="0.25">
      <c r="B342" s="1" t="s">
        <v>33</v>
      </c>
      <c r="C342" s="26">
        <v>44069</v>
      </c>
      <c r="D342" s="15">
        <v>36</v>
      </c>
      <c r="E342" s="16" t="s">
        <v>80</v>
      </c>
      <c r="G342" s="14" t="str">
        <f t="shared" si="24"/>
        <v>Me</v>
      </c>
      <c r="H342" s="26">
        <f t="shared" si="25"/>
        <v>44069</v>
      </c>
      <c r="I342" s="15"/>
      <c r="J342" s="16"/>
      <c r="L342" s="14" t="str">
        <f t="shared" si="26"/>
        <v>Me</v>
      </c>
      <c r="M342" s="26">
        <f t="shared" si="27"/>
        <v>44069</v>
      </c>
      <c r="N342" s="52"/>
      <c r="O342" s="46"/>
      <c r="P342" s="46"/>
      <c r="Q342" s="17"/>
    </row>
    <row r="343" spans="2:17" x14ac:dyDescent="0.25">
      <c r="B343" s="1" t="s">
        <v>34</v>
      </c>
      <c r="C343" s="26">
        <v>44070</v>
      </c>
      <c r="D343" s="15"/>
      <c r="E343" s="16"/>
      <c r="G343" s="14" t="str">
        <f t="shared" si="24"/>
        <v>Je</v>
      </c>
      <c r="H343" s="26">
        <f t="shared" si="25"/>
        <v>44070</v>
      </c>
      <c r="I343" s="15"/>
      <c r="J343" s="16"/>
      <c r="L343" s="14" t="str">
        <f t="shared" si="26"/>
        <v>Je</v>
      </c>
      <c r="M343" s="26">
        <f t="shared" si="27"/>
        <v>44070</v>
      </c>
      <c r="N343" s="52"/>
      <c r="O343" s="47"/>
      <c r="P343" s="49"/>
      <c r="Q343" s="17"/>
    </row>
    <row r="344" spans="2:17" x14ac:dyDescent="0.25">
      <c r="B344" s="1" t="s">
        <v>28</v>
      </c>
      <c r="C344" s="26">
        <v>44071</v>
      </c>
      <c r="D344" s="15"/>
      <c r="E344" s="16"/>
      <c r="G344" s="14" t="str">
        <f t="shared" si="24"/>
        <v>Ve</v>
      </c>
      <c r="H344" s="26">
        <f t="shared" si="25"/>
        <v>44071</v>
      </c>
      <c r="I344" s="15"/>
      <c r="J344" s="16"/>
      <c r="L344" s="14" t="str">
        <f t="shared" si="26"/>
        <v>Ve</v>
      </c>
      <c r="M344" s="26">
        <f t="shared" si="27"/>
        <v>44071</v>
      </c>
      <c r="N344" s="52"/>
      <c r="O344" s="42"/>
      <c r="P344" s="42"/>
      <c r="Q344" s="17"/>
    </row>
    <row r="345" spans="2:17" x14ac:dyDescent="0.25">
      <c r="B345" s="1" t="s">
        <v>29</v>
      </c>
      <c r="C345" s="26">
        <v>44072</v>
      </c>
      <c r="D345" s="15"/>
      <c r="E345" s="16"/>
      <c r="G345" s="14" t="str">
        <f t="shared" si="24"/>
        <v>Sa</v>
      </c>
      <c r="H345" s="26">
        <f t="shared" si="25"/>
        <v>44072</v>
      </c>
      <c r="I345" s="15"/>
      <c r="J345" s="16"/>
      <c r="L345" s="14" t="str">
        <f t="shared" si="26"/>
        <v>Sa</v>
      </c>
      <c r="M345" s="26">
        <f t="shared" si="27"/>
        <v>44072</v>
      </c>
      <c r="N345" s="52"/>
      <c r="O345" s="46"/>
      <c r="P345" s="46"/>
      <c r="Q345" s="17"/>
    </row>
    <row r="346" spans="2:17" x14ac:dyDescent="0.25">
      <c r="B346" s="1" t="s">
        <v>30</v>
      </c>
      <c r="C346" s="26">
        <v>44073</v>
      </c>
      <c r="D346" s="15"/>
      <c r="E346" s="16"/>
      <c r="G346" s="14" t="str">
        <f t="shared" si="24"/>
        <v>Di</v>
      </c>
      <c r="H346" s="26">
        <f t="shared" si="25"/>
        <v>44073</v>
      </c>
      <c r="I346" s="15"/>
      <c r="J346" s="16"/>
      <c r="L346" s="14" t="str">
        <f t="shared" si="26"/>
        <v>Di</v>
      </c>
      <c r="M346" s="26">
        <f t="shared" si="27"/>
        <v>44073</v>
      </c>
      <c r="N346" s="52"/>
      <c r="O346" s="47"/>
      <c r="P346" s="49"/>
      <c r="Q346" s="17"/>
    </row>
    <row r="347" spans="2:17" x14ac:dyDescent="0.25">
      <c r="B347" s="1" t="s">
        <v>31</v>
      </c>
      <c r="C347" s="26">
        <v>44074</v>
      </c>
      <c r="D347" s="15"/>
      <c r="E347" s="16"/>
      <c r="G347" s="14" t="str">
        <f t="shared" si="24"/>
        <v>Lu</v>
      </c>
      <c r="H347" s="26">
        <f t="shared" si="25"/>
        <v>44074</v>
      </c>
      <c r="I347" s="15"/>
      <c r="J347" s="16"/>
      <c r="L347" s="14" t="str">
        <f t="shared" si="26"/>
        <v>Lu</v>
      </c>
      <c r="M347" s="26">
        <f t="shared" si="27"/>
        <v>44074</v>
      </c>
      <c r="N347" s="52"/>
      <c r="O347" s="42"/>
      <c r="P347" s="42"/>
      <c r="Q347" s="17"/>
    </row>
    <row r="348" spans="2:17" x14ac:dyDescent="0.25">
      <c r="B348" s="14"/>
      <c r="C348" s="1"/>
      <c r="D348" s="15">
        <f>SUM(D317:D347)</f>
        <v>144</v>
      </c>
      <c r="E348" s="16" t="s">
        <v>19</v>
      </c>
      <c r="G348" s="14"/>
      <c r="H348" s="15"/>
      <c r="I348" s="15">
        <f>SUM(I317:I347)</f>
        <v>0</v>
      </c>
      <c r="J348" s="16" t="s">
        <v>19</v>
      </c>
      <c r="L348" s="14"/>
      <c r="M348" s="15"/>
      <c r="N348" s="52"/>
      <c r="O348" s="42"/>
      <c r="P348" s="42"/>
      <c r="Q348" s="17"/>
    </row>
    <row r="349" spans="2:17" x14ac:dyDescent="0.25">
      <c r="B349" s="14"/>
      <c r="C349" s="15">
        <v>0.35</v>
      </c>
      <c r="D349" s="59">
        <f>ROUND(D348*C349,2)</f>
        <v>50.4</v>
      </c>
      <c r="E349" s="16"/>
      <c r="G349" s="14"/>
      <c r="H349" s="15">
        <v>0.35</v>
      </c>
      <c r="I349" s="59">
        <f>ROUND(I348*C349,2)</f>
        <v>0</v>
      </c>
      <c r="J349" s="16"/>
      <c r="L349" s="14"/>
      <c r="M349" s="15"/>
      <c r="N349" s="52"/>
      <c r="O349" s="42"/>
      <c r="P349" s="42"/>
      <c r="Q349" s="17"/>
    </row>
    <row r="350" spans="2:17" x14ac:dyDescent="0.25">
      <c r="B350" s="14"/>
      <c r="C350" s="15"/>
      <c r="D350" s="59"/>
      <c r="E350" s="16"/>
      <c r="G350" s="14"/>
      <c r="H350" s="15"/>
      <c r="I350" s="59"/>
      <c r="J350" s="16"/>
      <c r="L350" s="14"/>
      <c r="M350" s="15"/>
      <c r="N350" s="52"/>
      <c r="O350" s="42"/>
      <c r="P350" s="42"/>
      <c r="Q350" s="17"/>
    </row>
    <row r="351" spans="2:17" x14ac:dyDescent="0.25">
      <c r="B351" s="29" t="s">
        <v>36</v>
      </c>
      <c r="C351" s="15"/>
      <c r="D351" s="59">
        <v>8</v>
      </c>
      <c r="E351" s="31" t="s">
        <v>40</v>
      </c>
      <c r="G351" s="14"/>
      <c r="H351" s="15"/>
      <c r="I351" s="15"/>
      <c r="J351" s="16"/>
      <c r="L351" s="14"/>
      <c r="M351" s="15"/>
      <c r="N351" s="52"/>
      <c r="O351" s="42"/>
      <c r="P351" s="42"/>
      <c r="Q351" s="17"/>
    </row>
    <row r="352" spans="2:17" x14ac:dyDescent="0.25">
      <c r="B352" s="14"/>
      <c r="C352" s="15"/>
      <c r="D352" s="59">
        <v>15</v>
      </c>
      <c r="E352" s="31" t="s">
        <v>41</v>
      </c>
      <c r="F352" s="32"/>
      <c r="G352" s="29" t="s">
        <v>36</v>
      </c>
      <c r="H352" s="15"/>
      <c r="I352" s="59">
        <v>8</v>
      </c>
      <c r="J352" s="31" t="s">
        <v>40</v>
      </c>
      <c r="L352" s="29"/>
      <c r="M352" s="15"/>
      <c r="N352" s="52"/>
      <c r="O352" s="42"/>
      <c r="P352" s="42"/>
      <c r="Q352" s="17"/>
    </row>
    <row r="353" spans="2:17" x14ac:dyDescent="0.25">
      <c r="B353" s="14"/>
      <c r="C353" s="15"/>
      <c r="D353" s="85">
        <v>25</v>
      </c>
      <c r="E353" s="16" t="s">
        <v>156</v>
      </c>
      <c r="F353" s="32"/>
      <c r="G353" s="14"/>
      <c r="H353" s="15"/>
      <c r="I353" s="59">
        <v>15</v>
      </c>
      <c r="J353" s="31" t="s">
        <v>41</v>
      </c>
      <c r="L353" s="14"/>
      <c r="M353" s="15"/>
      <c r="N353" s="52"/>
      <c r="O353" s="42"/>
      <c r="P353" s="42"/>
      <c r="Q353" s="17"/>
    </row>
    <row r="354" spans="2:17" ht="30.75" thickBot="1" x14ac:dyDescent="0.3">
      <c r="B354" s="14"/>
      <c r="C354" s="15"/>
      <c r="D354" s="59">
        <v>30</v>
      </c>
      <c r="E354" s="31" t="s">
        <v>153</v>
      </c>
      <c r="G354" s="14"/>
      <c r="H354" s="15"/>
      <c r="I354" s="15"/>
      <c r="J354" s="16"/>
      <c r="L354" s="14"/>
      <c r="M354" s="15"/>
      <c r="N354" s="42" t="s">
        <v>100</v>
      </c>
      <c r="P354" s="42" t="s">
        <v>101</v>
      </c>
      <c r="Q354" s="80" t="s">
        <v>47</v>
      </c>
    </row>
    <row r="355" spans="2:17" ht="15.75" thickBot="1" x14ac:dyDescent="0.3">
      <c r="B355" s="29" t="s">
        <v>37</v>
      </c>
      <c r="C355" s="15"/>
      <c r="D355" s="60">
        <f>SUM(D349:D354)</f>
        <v>128.4</v>
      </c>
      <c r="E355" s="16" t="s">
        <v>144</v>
      </c>
      <c r="G355" s="29" t="s">
        <v>37</v>
      </c>
      <c r="H355" s="15"/>
      <c r="I355" s="60">
        <f>SUM(I349:I354)</f>
        <v>23</v>
      </c>
      <c r="J355" s="16"/>
      <c r="L355" s="29" t="s">
        <v>37</v>
      </c>
      <c r="M355" s="15"/>
      <c r="N355" s="55">
        <f>SUM(N316:N354)</f>
        <v>143.82</v>
      </c>
      <c r="O355" s="57"/>
      <c r="P355" s="57">
        <f>SUM(Q316:Q354)</f>
        <v>0</v>
      </c>
      <c r="Q355" s="34">
        <f>N355+P355</f>
        <v>143.82</v>
      </c>
    </row>
    <row r="356" spans="2:17" x14ac:dyDescent="0.25">
      <c r="B356" s="35"/>
      <c r="C356" s="36"/>
      <c r="D356" s="36"/>
      <c r="E356" s="37"/>
      <c r="G356" s="35"/>
      <c r="H356" s="36"/>
      <c r="I356" s="36"/>
      <c r="J356" s="37"/>
      <c r="L356" s="35"/>
      <c r="M356" s="36"/>
      <c r="N356" s="56"/>
      <c r="O356" s="44"/>
      <c r="P356" s="44"/>
      <c r="Q356" s="38"/>
    </row>
    <row r="360" spans="2:17" x14ac:dyDescent="0.25">
      <c r="B360" s="79" t="s">
        <v>146</v>
      </c>
      <c r="G360" s="1" t="s">
        <v>138</v>
      </c>
      <c r="I360" s="54"/>
      <c r="J360" s="45"/>
      <c r="K360" s="45"/>
      <c r="M360" s="1"/>
      <c r="N360" s="1"/>
      <c r="O360" s="1"/>
      <c r="P360" s="1"/>
    </row>
    <row r="361" spans="2:17" x14ac:dyDescent="0.25">
      <c r="B361" s="7"/>
      <c r="C361" s="8"/>
      <c r="D361" s="8"/>
      <c r="E361" s="9" t="s">
        <v>13</v>
      </c>
      <c r="F361" s="10"/>
      <c r="G361" s="7"/>
      <c r="H361" s="12" t="s">
        <v>38</v>
      </c>
      <c r="I361" s="51"/>
      <c r="J361" s="41"/>
      <c r="K361" s="41"/>
      <c r="L361" s="13"/>
      <c r="M361" s="1"/>
      <c r="N361" s="1"/>
      <c r="O361" s="1"/>
      <c r="P361" s="1"/>
    </row>
    <row r="362" spans="2:17" x14ac:dyDescent="0.25">
      <c r="B362" s="14"/>
      <c r="C362" s="15"/>
      <c r="D362" s="15"/>
      <c r="E362" s="58" t="s">
        <v>103</v>
      </c>
      <c r="G362" s="14"/>
      <c r="H362" s="19" t="s">
        <v>0</v>
      </c>
      <c r="I362" s="53" t="s">
        <v>39</v>
      </c>
      <c r="J362" s="43" t="s">
        <v>53</v>
      </c>
      <c r="K362" s="43" t="s">
        <v>52</v>
      </c>
      <c r="L362" s="23" t="s">
        <v>68</v>
      </c>
      <c r="M362" s="1"/>
      <c r="N362" s="1"/>
      <c r="O362" s="1"/>
      <c r="P362" s="1"/>
    </row>
    <row r="363" spans="2:17" ht="15.75" x14ac:dyDescent="0.25">
      <c r="B363" s="14"/>
      <c r="C363" s="25">
        <v>44075</v>
      </c>
      <c r="D363" s="15"/>
      <c r="E363" s="16"/>
      <c r="G363" s="14"/>
      <c r="H363" s="25">
        <f>C363</f>
        <v>44075</v>
      </c>
      <c r="I363" s="52"/>
      <c r="J363" s="42"/>
      <c r="K363" s="42"/>
      <c r="L363" s="17"/>
      <c r="M363" s="1"/>
      <c r="N363" s="1"/>
      <c r="O363" s="1"/>
      <c r="P363" s="1"/>
    </row>
    <row r="364" spans="2:17" x14ac:dyDescent="0.25">
      <c r="B364" s="14" t="s">
        <v>32</v>
      </c>
      <c r="C364" s="26">
        <v>44075</v>
      </c>
      <c r="D364" s="15"/>
      <c r="E364" s="16"/>
      <c r="G364" s="14" t="str">
        <f>B364</f>
        <v>Ma</v>
      </c>
      <c r="H364" s="26">
        <f>C364</f>
        <v>44075</v>
      </c>
      <c r="I364" s="52"/>
      <c r="J364" s="42"/>
      <c r="K364" s="42"/>
      <c r="L364" s="17"/>
      <c r="M364" s="1"/>
      <c r="N364" s="1"/>
      <c r="O364" s="1"/>
      <c r="P364" s="1"/>
    </row>
    <row r="365" spans="2:17" x14ac:dyDescent="0.25">
      <c r="B365" s="14" t="s">
        <v>33</v>
      </c>
      <c r="C365" s="26">
        <v>44076</v>
      </c>
      <c r="D365" s="15">
        <v>36</v>
      </c>
      <c r="E365" s="16" t="s">
        <v>80</v>
      </c>
      <c r="G365" s="14" t="str">
        <f t="shared" ref="G365:G394" si="28">B365</f>
        <v>Me</v>
      </c>
      <c r="H365" s="26">
        <f t="shared" ref="H365:H393" si="29">C365</f>
        <v>44076</v>
      </c>
      <c r="I365" s="52"/>
      <c r="J365" s="42"/>
      <c r="K365" s="42"/>
      <c r="L365" s="17"/>
      <c r="M365" s="1"/>
      <c r="N365" s="1"/>
      <c r="O365" s="1"/>
      <c r="P365" s="1"/>
    </row>
    <row r="366" spans="2:17" x14ac:dyDescent="0.25">
      <c r="B366" s="14" t="s">
        <v>34</v>
      </c>
      <c r="C366" s="26">
        <v>44077</v>
      </c>
      <c r="D366" s="15"/>
      <c r="E366" s="16"/>
      <c r="G366" s="14" t="str">
        <f t="shared" si="28"/>
        <v>Je</v>
      </c>
      <c r="H366" s="26">
        <f t="shared" si="29"/>
        <v>44077</v>
      </c>
      <c r="I366" s="52"/>
      <c r="J366" s="46"/>
      <c r="K366" s="46"/>
      <c r="L366" s="17"/>
      <c r="M366" s="1"/>
      <c r="N366" s="1"/>
      <c r="O366" s="1"/>
      <c r="P366" s="1"/>
    </row>
    <row r="367" spans="2:17" x14ac:dyDescent="0.25">
      <c r="B367" s="14" t="s">
        <v>28</v>
      </c>
      <c r="C367" s="26">
        <v>44078</v>
      </c>
      <c r="D367" s="15"/>
      <c r="E367" s="16"/>
      <c r="G367" s="14" t="str">
        <f t="shared" si="28"/>
        <v>Ve</v>
      </c>
      <c r="H367" s="26">
        <f t="shared" si="29"/>
        <v>44078</v>
      </c>
      <c r="I367" s="52"/>
      <c r="J367" s="47"/>
      <c r="K367" s="49"/>
      <c r="L367" s="17"/>
      <c r="M367" s="1"/>
      <c r="N367" s="1"/>
      <c r="O367" s="1"/>
      <c r="P367" s="1"/>
    </row>
    <row r="368" spans="2:17" x14ac:dyDescent="0.25">
      <c r="B368" s="14" t="s">
        <v>29</v>
      </c>
      <c r="C368" s="26">
        <v>44079</v>
      </c>
      <c r="D368" s="15"/>
      <c r="E368" s="16"/>
      <c r="G368" s="14" t="str">
        <f t="shared" si="28"/>
        <v>Sa</v>
      </c>
      <c r="H368" s="26">
        <f t="shared" si="29"/>
        <v>44079</v>
      </c>
      <c r="I368" s="52"/>
      <c r="J368" s="42"/>
      <c r="K368" s="42"/>
      <c r="L368" s="17"/>
      <c r="M368" s="1"/>
      <c r="N368" s="1"/>
      <c r="O368" s="1"/>
      <c r="P368" s="1"/>
    </row>
    <row r="369" spans="2:16" x14ac:dyDescent="0.25">
      <c r="B369" s="14" t="s">
        <v>30</v>
      </c>
      <c r="C369" s="26">
        <v>44080</v>
      </c>
      <c r="D369" s="15"/>
      <c r="E369" s="17"/>
      <c r="G369" s="14" t="str">
        <f t="shared" si="28"/>
        <v>Di</v>
      </c>
      <c r="H369" s="26">
        <f t="shared" si="29"/>
        <v>44080</v>
      </c>
      <c r="I369" s="52">
        <v>70.760000000000005</v>
      </c>
      <c r="J369" s="42">
        <v>128580</v>
      </c>
      <c r="K369" s="42">
        <f>J369-O337</f>
        <v>877</v>
      </c>
      <c r="L369" s="17" t="s">
        <v>19</v>
      </c>
      <c r="M369" s="1"/>
      <c r="N369" s="1"/>
      <c r="O369" s="1"/>
      <c r="P369" s="1"/>
    </row>
    <row r="370" spans="2:16" x14ac:dyDescent="0.25">
      <c r="B370" s="14" t="s">
        <v>31</v>
      </c>
      <c r="C370" s="26">
        <v>44081</v>
      </c>
      <c r="D370" s="15"/>
      <c r="E370" s="16"/>
      <c r="G370" s="14" t="str">
        <f t="shared" si="28"/>
        <v>Lu</v>
      </c>
      <c r="H370" s="26">
        <f t="shared" si="29"/>
        <v>44081</v>
      </c>
      <c r="I370" s="52"/>
      <c r="J370" s="46">
        <v>60.02</v>
      </c>
      <c r="K370" s="46" t="s">
        <v>70</v>
      </c>
      <c r="L370" s="17"/>
      <c r="M370" s="1"/>
      <c r="N370" s="1"/>
      <c r="O370" s="1"/>
      <c r="P370" s="1"/>
    </row>
    <row r="371" spans="2:16" x14ac:dyDescent="0.25">
      <c r="B371" s="14" t="s">
        <v>32</v>
      </c>
      <c r="C371" s="26">
        <v>44082</v>
      </c>
      <c r="D371" s="1"/>
      <c r="E371" s="16"/>
      <c r="G371" s="14" t="str">
        <f t="shared" si="28"/>
        <v>Ma</v>
      </c>
      <c r="H371" s="26">
        <f t="shared" si="29"/>
        <v>44082</v>
      </c>
      <c r="I371" s="52"/>
      <c r="J371" s="47">
        <f>ROUND(100*(J370)/K369,4)</f>
        <v>6.8437999999999999</v>
      </c>
      <c r="K371" s="49" t="s">
        <v>69</v>
      </c>
      <c r="L371" s="17"/>
      <c r="M371" s="1"/>
      <c r="N371" s="1"/>
      <c r="O371" s="1"/>
      <c r="P371" s="1"/>
    </row>
    <row r="372" spans="2:16" x14ac:dyDescent="0.25">
      <c r="B372" s="14" t="s">
        <v>33</v>
      </c>
      <c r="C372" s="26">
        <v>44083</v>
      </c>
      <c r="D372" s="15">
        <v>36</v>
      </c>
      <c r="E372" s="16" t="s">
        <v>80</v>
      </c>
      <c r="G372" s="14" t="str">
        <f t="shared" si="28"/>
        <v>Me</v>
      </c>
      <c r="H372" s="26">
        <f t="shared" si="29"/>
        <v>44083</v>
      </c>
      <c r="I372" s="52"/>
      <c r="J372" s="46"/>
      <c r="K372" s="46"/>
      <c r="L372" s="17"/>
      <c r="M372" s="1"/>
      <c r="N372" s="1"/>
      <c r="O372" s="1"/>
      <c r="P372" s="1"/>
    </row>
    <row r="373" spans="2:16" x14ac:dyDescent="0.25">
      <c r="B373" s="14" t="s">
        <v>34</v>
      </c>
      <c r="C373" s="26">
        <v>44084</v>
      </c>
      <c r="D373" s="15"/>
      <c r="E373" s="16"/>
      <c r="G373" s="14" t="str">
        <f t="shared" si="28"/>
        <v>Je</v>
      </c>
      <c r="H373" s="26">
        <f t="shared" si="29"/>
        <v>44084</v>
      </c>
      <c r="I373" s="52"/>
      <c r="J373" s="47"/>
      <c r="K373" s="49"/>
      <c r="L373" s="17"/>
      <c r="M373" s="1"/>
      <c r="N373" s="1"/>
      <c r="O373" s="1"/>
      <c r="P373" s="1"/>
    </row>
    <row r="374" spans="2:16" x14ac:dyDescent="0.25">
      <c r="B374" s="14" t="s">
        <v>28</v>
      </c>
      <c r="C374" s="26">
        <v>44085</v>
      </c>
      <c r="D374" s="15"/>
      <c r="E374" s="16"/>
      <c r="G374" s="14" t="str">
        <f t="shared" si="28"/>
        <v>Ve</v>
      </c>
      <c r="H374" s="26">
        <f t="shared" si="29"/>
        <v>44085</v>
      </c>
      <c r="I374" s="52">
        <v>59.48</v>
      </c>
      <c r="J374" s="42"/>
      <c r="K374" s="42"/>
      <c r="L374" s="17"/>
      <c r="M374" s="1"/>
      <c r="N374" s="1"/>
      <c r="O374" s="1"/>
      <c r="P374" s="1"/>
    </row>
    <row r="375" spans="2:16" x14ac:dyDescent="0.25">
      <c r="B375" s="14" t="s">
        <v>29</v>
      </c>
      <c r="C375" s="26">
        <v>44086</v>
      </c>
      <c r="D375" s="15"/>
      <c r="E375" s="16"/>
      <c r="G375" s="14" t="str">
        <f t="shared" si="28"/>
        <v>Sa</v>
      </c>
      <c r="H375" s="26">
        <f t="shared" si="29"/>
        <v>44086</v>
      </c>
      <c r="I375" s="52"/>
      <c r="J375" s="46">
        <v>49.4</v>
      </c>
      <c r="K375" s="46" t="s">
        <v>70</v>
      </c>
      <c r="L375" s="17"/>
      <c r="M375" s="1"/>
      <c r="N375" s="1"/>
      <c r="O375" s="1"/>
      <c r="P375" s="1"/>
    </row>
    <row r="376" spans="2:16" x14ac:dyDescent="0.25">
      <c r="B376" s="14" t="s">
        <v>30</v>
      </c>
      <c r="C376" s="26">
        <v>44087</v>
      </c>
      <c r="D376" s="15"/>
      <c r="E376" s="16"/>
      <c r="G376" s="14" t="str">
        <f t="shared" si="28"/>
        <v>Di</v>
      </c>
      <c r="H376" s="26">
        <f t="shared" si="29"/>
        <v>44087</v>
      </c>
      <c r="I376" s="52"/>
      <c r="J376" s="47"/>
      <c r="K376" s="49"/>
      <c r="L376" s="17"/>
      <c r="M376" s="1"/>
      <c r="N376" s="1"/>
      <c r="O376" s="1"/>
      <c r="P376" s="1"/>
    </row>
    <row r="377" spans="2:16" x14ac:dyDescent="0.25">
      <c r="B377" s="14" t="s">
        <v>31</v>
      </c>
      <c r="C377" s="26">
        <v>44088</v>
      </c>
      <c r="D377" s="15"/>
      <c r="E377" s="16"/>
      <c r="G377" s="14" t="str">
        <f t="shared" si="28"/>
        <v>Lu</v>
      </c>
      <c r="H377" s="26">
        <f t="shared" si="29"/>
        <v>44088</v>
      </c>
      <c r="I377" s="52"/>
      <c r="J377" s="47"/>
      <c r="K377" s="49"/>
      <c r="L377" s="17"/>
      <c r="M377" s="1"/>
      <c r="N377" s="1"/>
      <c r="O377" s="1"/>
      <c r="P377" s="1"/>
    </row>
    <row r="378" spans="2:16" x14ac:dyDescent="0.25">
      <c r="B378" s="14" t="s">
        <v>32</v>
      </c>
      <c r="C378" s="26">
        <v>44089</v>
      </c>
      <c r="D378" s="1"/>
      <c r="E378" s="16"/>
      <c r="G378" s="14" t="str">
        <f t="shared" si="28"/>
        <v>Ma</v>
      </c>
      <c r="H378" s="26">
        <f t="shared" si="29"/>
        <v>44089</v>
      </c>
      <c r="I378" s="52"/>
      <c r="K378" s="88" t="s">
        <v>147</v>
      </c>
      <c r="L378" s="82">
        <v>380</v>
      </c>
      <c r="M378" s="1"/>
      <c r="N378" s="1"/>
      <c r="O378" s="1"/>
      <c r="P378" s="1"/>
    </row>
    <row r="379" spans="2:16" x14ac:dyDescent="0.25">
      <c r="B379" s="14" t="s">
        <v>33</v>
      </c>
      <c r="C379" s="26">
        <v>44090</v>
      </c>
      <c r="D379" s="15">
        <v>36</v>
      </c>
      <c r="E379" s="16" t="s">
        <v>80</v>
      </c>
      <c r="G379" s="14" t="str">
        <f t="shared" si="28"/>
        <v>Me</v>
      </c>
      <c r="H379" s="26">
        <f t="shared" si="29"/>
        <v>44090</v>
      </c>
      <c r="I379" s="52"/>
      <c r="J379" s="42"/>
      <c r="K379" s="42"/>
      <c r="L379" s="17"/>
      <c r="M379" s="1"/>
      <c r="N379" s="1"/>
      <c r="O379" s="1"/>
      <c r="P379" s="1"/>
    </row>
    <row r="380" spans="2:16" x14ac:dyDescent="0.25">
      <c r="B380" s="14" t="s">
        <v>34</v>
      </c>
      <c r="C380" s="26">
        <v>44091</v>
      </c>
      <c r="D380" s="15"/>
      <c r="E380" s="16"/>
      <c r="G380" s="14" t="str">
        <f t="shared" si="28"/>
        <v>Je</v>
      </c>
      <c r="H380" s="26">
        <f t="shared" si="29"/>
        <v>44091</v>
      </c>
      <c r="I380" s="52"/>
      <c r="J380" s="42"/>
      <c r="K380" s="42"/>
      <c r="L380" s="17"/>
      <c r="M380" s="1"/>
      <c r="N380" s="1"/>
      <c r="O380" s="1"/>
      <c r="P380" s="1"/>
    </row>
    <row r="381" spans="2:16" x14ac:dyDescent="0.25">
      <c r="B381" s="14" t="s">
        <v>28</v>
      </c>
      <c r="C381" s="26">
        <v>44092</v>
      </c>
      <c r="D381" s="15"/>
      <c r="E381" s="16"/>
      <c r="G381" s="14" t="str">
        <f t="shared" si="28"/>
        <v>Ve</v>
      </c>
      <c r="H381" s="26">
        <f t="shared" si="29"/>
        <v>44092</v>
      </c>
      <c r="I381" s="52"/>
      <c r="J381" s="42"/>
      <c r="K381" s="42"/>
      <c r="L381" s="17"/>
      <c r="M381" s="1"/>
      <c r="N381" s="1"/>
      <c r="O381" s="1"/>
      <c r="P381" s="1"/>
    </row>
    <row r="382" spans="2:16" x14ac:dyDescent="0.25">
      <c r="B382" s="14" t="s">
        <v>29</v>
      </c>
      <c r="C382" s="26">
        <v>44093</v>
      </c>
      <c r="D382" s="15"/>
      <c r="E382" s="16"/>
      <c r="G382" s="14" t="str">
        <f t="shared" si="28"/>
        <v>Sa</v>
      </c>
      <c r="H382" s="26">
        <f t="shared" si="29"/>
        <v>44093</v>
      </c>
      <c r="I382" s="52"/>
      <c r="J382" s="42"/>
      <c r="K382" s="42"/>
      <c r="L382" s="17"/>
      <c r="M382" s="1"/>
      <c r="N382" s="1"/>
      <c r="O382" s="1"/>
      <c r="P382" s="1"/>
    </row>
    <row r="383" spans="2:16" x14ac:dyDescent="0.25">
      <c r="B383" s="14" t="s">
        <v>30</v>
      </c>
      <c r="C383" s="26">
        <v>44094</v>
      </c>
      <c r="D383" s="15"/>
      <c r="E383" s="16"/>
      <c r="G383" s="14" t="str">
        <f t="shared" si="28"/>
        <v>Di</v>
      </c>
      <c r="H383" s="26">
        <f t="shared" si="29"/>
        <v>44094</v>
      </c>
      <c r="I383" s="52"/>
      <c r="J383" s="42"/>
      <c r="K383" s="42"/>
      <c r="L383" s="17"/>
      <c r="M383" s="1"/>
      <c r="N383" s="1"/>
      <c r="O383" s="1"/>
      <c r="P383" s="1"/>
    </row>
    <row r="384" spans="2:16" x14ac:dyDescent="0.25">
      <c r="B384" s="1" t="s">
        <v>31</v>
      </c>
      <c r="C384" s="26">
        <v>44095</v>
      </c>
      <c r="D384" s="15"/>
      <c r="E384" s="16"/>
      <c r="G384" s="14" t="str">
        <f t="shared" si="28"/>
        <v>Lu</v>
      </c>
      <c r="H384" s="26">
        <f t="shared" si="29"/>
        <v>44095</v>
      </c>
      <c r="I384" s="52"/>
      <c r="J384" s="42"/>
      <c r="K384" s="42"/>
      <c r="L384" s="17"/>
      <c r="M384" s="1"/>
      <c r="N384" s="1"/>
      <c r="O384" s="1"/>
      <c r="P384" s="1"/>
    </row>
    <row r="385" spans="2:16" x14ac:dyDescent="0.25">
      <c r="B385" s="1" t="s">
        <v>32</v>
      </c>
      <c r="C385" s="26">
        <v>44096</v>
      </c>
      <c r="D385" s="15"/>
      <c r="E385" s="16"/>
      <c r="G385" s="14" t="str">
        <f t="shared" si="28"/>
        <v>Ma</v>
      </c>
      <c r="H385" s="26">
        <f t="shared" si="29"/>
        <v>44096</v>
      </c>
      <c r="I385" s="52">
        <v>74.45</v>
      </c>
      <c r="J385" s="42">
        <v>130243</v>
      </c>
      <c r="K385" s="42">
        <f>J385-J369</f>
        <v>1663</v>
      </c>
      <c r="L385" s="17" t="s">
        <v>19</v>
      </c>
      <c r="M385" s="1"/>
      <c r="N385" s="1"/>
      <c r="O385" s="1"/>
      <c r="P385" s="1"/>
    </row>
    <row r="386" spans="2:16" x14ac:dyDescent="0.25">
      <c r="B386" s="1" t="s">
        <v>33</v>
      </c>
      <c r="C386" s="26">
        <v>44097</v>
      </c>
      <c r="D386" s="15"/>
      <c r="E386" s="16"/>
      <c r="G386" s="14" t="str">
        <f t="shared" si="28"/>
        <v>Me</v>
      </c>
      <c r="H386" s="26">
        <f t="shared" si="29"/>
        <v>44097</v>
      </c>
      <c r="I386" s="52"/>
      <c r="J386" s="46">
        <v>63.03</v>
      </c>
      <c r="K386" s="46" t="s">
        <v>70</v>
      </c>
      <c r="L386" s="17"/>
      <c r="M386" s="1"/>
      <c r="N386" s="1"/>
      <c r="O386" s="1"/>
      <c r="P386" s="1"/>
    </row>
    <row r="387" spans="2:16" x14ac:dyDescent="0.25">
      <c r="B387" s="1" t="s">
        <v>34</v>
      </c>
      <c r="C387" s="26">
        <v>44098</v>
      </c>
      <c r="D387" s="15"/>
      <c r="E387" s="16"/>
      <c r="G387" s="14" t="str">
        <f t="shared" si="28"/>
        <v>Je</v>
      </c>
      <c r="H387" s="26">
        <f t="shared" si="29"/>
        <v>44098</v>
      </c>
      <c r="I387" s="52"/>
      <c r="J387" s="47">
        <f>ROUND(100*((J386+J375))/K385,4)</f>
        <v>6.7606999999999999</v>
      </c>
      <c r="K387" s="49" t="s">
        <v>69</v>
      </c>
      <c r="L387" s="17"/>
      <c r="M387" s="1"/>
      <c r="N387" s="1"/>
      <c r="O387" s="1"/>
      <c r="P387" s="1"/>
    </row>
    <row r="388" spans="2:16" x14ac:dyDescent="0.25">
      <c r="B388" s="1" t="s">
        <v>28</v>
      </c>
      <c r="C388" s="26">
        <v>44099</v>
      </c>
      <c r="D388" s="15"/>
      <c r="E388" s="16"/>
      <c r="G388" s="14" t="str">
        <f t="shared" si="28"/>
        <v>Ve</v>
      </c>
      <c r="H388" s="26">
        <f t="shared" si="29"/>
        <v>44099</v>
      </c>
      <c r="I388" s="52"/>
      <c r="J388" s="42"/>
      <c r="K388" s="42"/>
      <c r="L388" s="17"/>
      <c r="M388" s="1"/>
      <c r="N388" s="1"/>
      <c r="O388" s="1"/>
      <c r="P388" s="1"/>
    </row>
    <row r="389" spans="2:16" x14ac:dyDescent="0.25">
      <c r="B389" s="1" t="s">
        <v>29</v>
      </c>
      <c r="C389" s="26">
        <v>44100</v>
      </c>
      <c r="D389" s="15"/>
      <c r="E389" s="16"/>
      <c r="G389" s="14" t="str">
        <f t="shared" si="28"/>
        <v>Sa</v>
      </c>
      <c r="H389" s="26">
        <f t="shared" si="29"/>
        <v>44100</v>
      </c>
      <c r="I389" s="52"/>
      <c r="J389" s="46"/>
      <c r="K389" s="46"/>
      <c r="L389" s="17"/>
      <c r="M389" s="1"/>
      <c r="N389" s="1"/>
      <c r="O389" s="1"/>
      <c r="P389" s="1"/>
    </row>
    <row r="390" spans="2:16" x14ac:dyDescent="0.25">
      <c r="B390" s="1" t="s">
        <v>30</v>
      </c>
      <c r="C390" s="26">
        <v>44101</v>
      </c>
      <c r="D390" s="15"/>
      <c r="E390" s="16"/>
      <c r="G390" s="14" t="str">
        <f t="shared" si="28"/>
        <v>Di</v>
      </c>
      <c r="H390" s="26">
        <f t="shared" si="29"/>
        <v>44101</v>
      </c>
      <c r="I390" s="52"/>
      <c r="J390" s="47"/>
      <c r="K390" s="49"/>
      <c r="L390" s="17"/>
      <c r="M390" s="1"/>
      <c r="N390" s="1"/>
      <c r="O390" s="1"/>
      <c r="P390" s="1"/>
    </row>
    <row r="391" spans="2:16" x14ac:dyDescent="0.25">
      <c r="B391" s="1" t="s">
        <v>31</v>
      </c>
      <c r="C391" s="26">
        <v>44102</v>
      </c>
      <c r="D391" s="15"/>
      <c r="E391" s="16"/>
      <c r="G391" s="14" t="str">
        <f t="shared" si="28"/>
        <v>Lu</v>
      </c>
      <c r="H391" s="26">
        <f t="shared" si="29"/>
        <v>44102</v>
      </c>
      <c r="I391" s="52"/>
      <c r="J391" s="42"/>
      <c r="K391" s="42"/>
      <c r="L391" s="17"/>
      <c r="M391" s="1"/>
      <c r="N391" s="1"/>
      <c r="O391" s="1"/>
      <c r="P391" s="1"/>
    </row>
    <row r="392" spans="2:16" x14ac:dyDescent="0.25">
      <c r="B392" s="14" t="s">
        <v>32</v>
      </c>
      <c r="C392" s="26">
        <v>44103</v>
      </c>
      <c r="D392" s="15"/>
      <c r="E392" s="16"/>
      <c r="G392" s="14" t="str">
        <f t="shared" si="28"/>
        <v>Ma</v>
      </c>
      <c r="H392" s="26">
        <f t="shared" si="29"/>
        <v>44103</v>
      </c>
      <c r="I392" s="52"/>
      <c r="J392" s="46"/>
      <c r="K392" s="46"/>
      <c r="L392" s="17"/>
      <c r="M392" s="1"/>
      <c r="N392" s="1"/>
      <c r="O392" s="1"/>
      <c r="P392" s="1"/>
    </row>
    <row r="393" spans="2:16" x14ac:dyDescent="0.25">
      <c r="B393" s="14" t="s">
        <v>33</v>
      </c>
      <c r="C393" s="26">
        <v>44104</v>
      </c>
      <c r="D393" s="15">
        <v>36</v>
      </c>
      <c r="E393" s="16" t="s">
        <v>80</v>
      </c>
      <c r="G393" s="14" t="str">
        <f t="shared" si="28"/>
        <v>Me</v>
      </c>
      <c r="H393" s="26">
        <f t="shared" si="29"/>
        <v>44104</v>
      </c>
      <c r="I393" s="52"/>
      <c r="J393" s="47"/>
      <c r="K393" s="49"/>
      <c r="L393" s="17"/>
      <c r="M393" s="1"/>
      <c r="N393" s="1"/>
      <c r="O393" s="1"/>
      <c r="P393" s="1"/>
    </row>
    <row r="394" spans="2:16" x14ac:dyDescent="0.25">
      <c r="B394" s="14" t="s">
        <v>34</v>
      </c>
      <c r="C394" s="26"/>
      <c r="D394" s="15"/>
      <c r="E394" s="16"/>
      <c r="G394" s="14" t="str">
        <f t="shared" si="28"/>
        <v>Je</v>
      </c>
      <c r="H394" s="26"/>
      <c r="I394" s="52"/>
      <c r="J394" s="42"/>
      <c r="K394" s="42"/>
      <c r="L394" s="17"/>
      <c r="M394" s="1"/>
      <c r="N394" s="1"/>
      <c r="O394" s="1"/>
      <c r="P394" s="1"/>
    </row>
    <row r="395" spans="2:16" x14ac:dyDescent="0.25">
      <c r="B395" s="14"/>
      <c r="C395" s="1"/>
      <c r="D395" s="15">
        <f>SUM(D364:D394)</f>
        <v>144</v>
      </c>
      <c r="E395" s="16" t="s">
        <v>19</v>
      </c>
      <c r="G395" s="14"/>
      <c r="H395" s="15"/>
      <c r="I395" s="52"/>
      <c r="J395" s="42"/>
      <c r="K395" s="42"/>
      <c r="L395" s="17"/>
      <c r="M395" s="1"/>
      <c r="N395" s="1"/>
      <c r="O395" s="1"/>
      <c r="P395" s="1"/>
    </row>
    <row r="396" spans="2:16" x14ac:dyDescent="0.25">
      <c r="B396" s="14"/>
      <c r="C396" s="15">
        <v>0.35</v>
      </c>
      <c r="D396" s="59">
        <f>ROUND(D395*C396,2)</f>
        <v>50.4</v>
      </c>
      <c r="E396" s="16"/>
      <c r="G396" s="14"/>
      <c r="H396" s="15"/>
      <c r="I396" s="52"/>
      <c r="J396" s="42"/>
      <c r="K396" s="42"/>
      <c r="L396" s="17"/>
      <c r="M396" s="1"/>
      <c r="N396" s="1"/>
      <c r="O396" s="1"/>
      <c r="P396" s="1"/>
    </row>
    <row r="397" spans="2:16" x14ac:dyDescent="0.25">
      <c r="B397" s="14"/>
      <c r="C397" s="15"/>
      <c r="D397" s="59"/>
      <c r="E397" s="16"/>
      <c r="G397" s="14"/>
      <c r="H397" s="15"/>
      <c r="I397" s="52"/>
      <c r="J397" s="42"/>
      <c r="K397" s="42"/>
      <c r="L397" s="17"/>
      <c r="M397" s="1"/>
      <c r="N397" s="1"/>
      <c r="O397" s="1"/>
      <c r="P397" s="1"/>
    </row>
    <row r="398" spans="2:16" x14ac:dyDescent="0.25">
      <c r="B398" s="29" t="s">
        <v>36</v>
      </c>
      <c r="C398" s="15"/>
      <c r="D398" s="59">
        <v>8</v>
      </c>
      <c r="E398" s="31" t="s">
        <v>40</v>
      </c>
      <c r="G398" s="14"/>
      <c r="H398" s="15"/>
      <c r="I398" s="52"/>
      <c r="J398" s="42"/>
      <c r="K398" s="42"/>
      <c r="L398" s="17"/>
      <c r="M398" s="1"/>
      <c r="N398" s="1"/>
      <c r="O398" s="1"/>
      <c r="P398" s="1"/>
    </row>
    <row r="399" spans="2:16" x14ac:dyDescent="0.25">
      <c r="B399" s="14"/>
      <c r="C399" s="15"/>
      <c r="D399" s="59">
        <v>15</v>
      </c>
      <c r="E399" s="31" t="s">
        <v>41</v>
      </c>
      <c r="F399" s="32"/>
      <c r="G399" s="29"/>
      <c r="H399" s="15"/>
      <c r="I399" s="52"/>
      <c r="J399" s="42"/>
      <c r="K399" s="42"/>
      <c r="L399" s="17"/>
      <c r="M399" s="1"/>
      <c r="N399" s="1"/>
      <c r="O399" s="1"/>
      <c r="P399" s="1"/>
    </row>
    <row r="400" spans="2:16" x14ac:dyDescent="0.25">
      <c r="B400" s="14"/>
      <c r="C400" s="15"/>
      <c r="D400" s="85">
        <v>25</v>
      </c>
      <c r="E400" s="16" t="s">
        <v>156</v>
      </c>
      <c r="F400" s="32"/>
      <c r="G400" s="14"/>
      <c r="H400" s="15"/>
      <c r="I400" s="52"/>
      <c r="J400" s="42"/>
      <c r="K400" s="42"/>
      <c r="L400" s="17"/>
      <c r="M400" s="1"/>
      <c r="N400" s="1"/>
      <c r="O400" s="1"/>
      <c r="P400" s="1"/>
    </row>
    <row r="401" spans="2:16" ht="30.75" thickBot="1" x14ac:dyDescent="0.3">
      <c r="B401" s="14"/>
      <c r="C401" s="15"/>
      <c r="D401" s="59">
        <v>30</v>
      </c>
      <c r="E401" s="31" t="s">
        <v>153</v>
      </c>
      <c r="G401" s="14"/>
      <c r="H401" s="15"/>
      <c r="I401" s="42" t="s">
        <v>100</v>
      </c>
      <c r="J401" s="45"/>
      <c r="K401" s="42" t="s">
        <v>101</v>
      </c>
      <c r="L401" s="80" t="s">
        <v>47</v>
      </c>
      <c r="M401" s="1"/>
      <c r="N401" s="1"/>
      <c r="O401" s="1"/>
      <c r="P401" s="1"/>
    </row>
    <row r="402" spans="2:16" ht="15.75" thickBot="1" x14ac:dyDescent="0.3">
      <c r="B402" s="29" t="s">
        <v>37</v>
      </c>
      <c r="C402" s="15"/>
      <c r="D402" s="60">
        <f>SUM(D396:D401)</f>
        <v>128.4</v>
      </c>
      <c r="E402" s="16" t="s">
        <v>148</v>
      </c>
      <c r="G402" s="29" t="s">
        <v>37</v>
      </c>
      <c r="H402" s="15"/>
      <c r="I402" s="55">
        <f>SUM(I363:I401)</f>
        <v>204.69</v>
      </c>
      <c r="J402" s="57"/>
      <c r="K402" s="57">
        <f>SUM(L363:L401)</f>
        <v>380</v>
      </c>
      <c r="L402" s="34">
        <f>I402+K402</f>
        <v>584.69000000000005</v>
      </c>
      <c r="M402" s="1"/>
      <c r="N402" s="1"/>
      <c r="O402" s="1"/>
      <c r="P402" s="1"/>
    </row>
    <row r="403" spans="2:16" x14ac:dyDescent="0.25">
      <c r="B403" s="35"/>
      <c r="C403" s="36"/>
      <c r="D403" s="36"/>
      <c r="E403" s="37"/>
      <c r="G403" s="35"/>
      <c r="H403" s="36"/>
      <c r="I403" s="56"/>
      <c r="J403" s="44"/>
      <c r="K403" s="44"/>
      <c r="L403" s="38"/>
      <c r="M403" s="1"/>
      <c r="N403" s="1"/>
      <c r="O403" s="1"/>
      <c r="P403" s="1"/>
    </row>
    <row r="406" spans="2:16" x14ac:dyDescent="0.25">
      <c r="B406" s="79" t="s">
        <v>149</v>
      </c>
      <c r="G406" s="1" t="s">
        <v>138</v>
      </c>
      <c r="I406" s="54"/>
      <c r="J406" s="45"/>
      <c r="K406" s="45"/>
    </row>
    <row r="407" spans="2:16" x14ac:dyDescent="0.25">
      <c r="B407" s="7"/>
      <c r="C407" s="8"/>
      <c r="D407" s="8"/>
      <c r="E407" s="9" t="s">
        <v>13</v>
      </c>
      <c r="F407" s="10"/>
      <c r="G407" s="7"/>
      <c r="H407" s="12" t="s">
        <v>38</v>
      </c>
      <c r="I407" s="51"/>
      <c r="J407" s="41"/>
      <c r="K407" s="41"/>
      <c r="L407" s="13"/>
    </row>
    <row r="408" spans="2:16" x14ac:dyDescent="0.25">
      <c r="B408" s="14"/>
      <c r="C408" s="15"/>
      <c r="D408" s="15"/>
      <c r="E408" s="58" t="s">
        <v>103</v>
      </c>
      <c r="G408" s="14"/>
      <c r="H408" s="19" t="s">
        <v>0</v>
      </c>
      <c r="I408" s="53" t="s">
        <v>39</v>
      </c>
      <c r="J408" s="43" t="s">
        <v>53</v>
      </c>
      <c r="K408" s="43" t="s">
        <v>52</v>
      </c>
      <c r="L408" s="23" t="s">
        <v>68</v>
      </c>
    </row>
    <row r="409" spans="2:16" ht="15.75" x14ac:dyDescent="0.25">
      <c r="B409" s="14"/>
      <c r="C409" s="25">
        <v>44105</v>
      </c>
      <c r="D409" s="15"/>
      <c r="E409" s="16"/>
      <c r="G409" s="14"/>
      <c r="H409" s="25">
        <f>C409</f>
        <v>44105</v>
      </c>
      <c r="I409" s="52"/>
      <c r="J409" s="42"/>
      <c r="K409" s="42"/>
      <c r="L409" s="17"/>
    </row>
    <row r="410" spans="2:16" x14ac:dyDescent="0.25">
      <c r="B410" s="14" t="s">
        <v>34</v>
      </c>
      <c r="C410" s="26">
        <v>44105</v>
      </c>
      <c r="D410" s="15"/>
      <c r="E410" s="16"/>
      <c r="G410" s="14" t="str">
        <f>B410</f>
        <v>Je</v>
      </c>
      <c r="H410" s="26">
        <f>C410</f>
        <v>44105</v>
      </c>
      <c r="I410" s="52"/>
      <c r="J410" s="42"/>
      <c r="K410" s="42"/>
      <c r="L410" s="17"/>
    </row>
    <row r="411" spans="2:16" x14ac:dyDescent="0.25">
      <c r="B411" s="14" t="s">
        <v>28</v>
      </c>
      <c r="C411" s="26">
        <v>44106</v>
      </c>
      <c r="D411" s="15"/>
      <c r="E411" s="16"/>
      <c r="G411" s="14" t="str">
        <f t="shared" ref="G411:G440" si="30">B411</f>
        <v>Ve</v>
      </c>
      <c r="H411" s="26">
        <f t="shared" ref="H411:H440" si="31">C411</f>
        <v>44106</v>
      </c>
      <c r="I411" s="52"/>
      <c r="J411" s="42"/>
      <c r="K411" s="42"/>
      <c r="L411" s="17"/>
    </row>
    <row r="412" spans="2:16" x14ac:dyDescent="0.25">
      <c r="B412" s="14" t="s">
        <v>29</v>
      </c>
      <c r="C412" s="26">
        <v>44107</v>
      </c>
      <c r="D412" s="15"/>
      <c r="E412" s="16"/>
      <c r="G412" s="14" t="str">
        <f t="shared" si="30"/>
        <v>Sa</v>
      </c>
      <c r="H412" s="26">
        <f t="shared" si="31"/>
        <v>44107</v>
      </c>
      <c r="I412" s="52"/>
      <c r="J412" s="46"/>
      <c r="K412" s="46"/>
      <c r="L412" s="17"/>
    </row>
    <row r="413" spans="2:16" x14ac:dyDescent="0.25">
      <c r="B413" s="14" t="s">
        <v>30</v>
      </c>
      <c r="C413" s="26">
        <v>44108</v>
      </c>
      <c r="D413" s="15"/>
      <c r="E413" s="16"/>
      <c r="G413" s="14" t="str">
        <f t="shared" si="30"/>
        <v>Di</v>
      </c>
      <c r="H413" s="26">
        <f t="shared" si="31"/>
        <v>44108</v>
      </c>
      <c r="I413" s="52">
        <v>72.709999999999994</v>
      </c>
      <c r="J413" s="42">
        <v>131100</v>
      </c>
      <c r="K413" s="42">
        <f>J413-J385</f>
        <v>857</v>
      </c>
      <c r="L413" s="17" t="s">
        <v>19</v>
      </c>
    </row>
    <row r="414" spans="2:16" x14ac:dyDescent="0.25">
      <c r="B414" s="14" t="s">
        <v>31</v>
      </c>
      <c r="C414" s="26">
        <v>44109</v>
      </c>
      <c r="D414" s="15"/>
      <c r="E414" s="16"/>
      <c r="G414" s="14" t="str">
        <f t="shared" si="30"/>
        <v>Lu</v>
      </c>
      <c r="H414" s="26">
        <f t="shared" si="31"/>
        <v>44109</v>
      </c>
      <c r="I414" s="52"/>
      <c r="J414" s="46">
        <v>61.67</v>
      </c>
      <c r="K414" s="46" t="s">
        <v>70</v>
      </c>
      <c r="L414" s="17"/>
    </row>
    <row r="415" spans="2:16" x14ac:dyDescent="0.25">
      <c r="B415" s="14" t="s">
        <v>32</v>
      </c>
      <c r="C415" s="26">
        <v>44110</v>
      </c>
      <c r="D415" s="15"/>
      <c r="E415" s="17"/>
      <c r="G415" s="14" t="str">
        <f t="shared" si="30"/>
        <v>Ma</v>
      </c>
      <c r="H415" s="26">
        <f t="shared" si="31"/>
        <v>44110</v>
      </c>
      <c r="I415" s="52"/>
      <c r="J415" s="47">
        <f>ROUND(100*J414/K413,4)</f>
        <v>7.1959999999999997</v>
      </c>
      <c r="K415" s="49" t="s">
        <v>69</v>
      </c>
      <c r="L415" s="17"/>
    </row>
    <row r="416" spans="2:16" x14ac:dyDescent="0.25">
      <c r="B416" s="14" t="s">
        <v>33</v>
      </c>
      <c r="C416" s="26">
        <v>44111</v>
      </c>
      <c r="D416" s="15">
        <v>36</v>
      </c>
      <c r="E416" s="16" t="s">
        <v>80</v>
      </c>
      <c r="G416" s="14" t="str">
        <f t="shared" si="30"/>
        <v>Me</v>
      </c>
      <c r="H416" s="26">
        <f t="shared" si="31"/>
        <v>44111</v>
      </c>
      <c r="I416" s="52"/>
      <c r="J416" s="46"/>
      <c r="K416" s="46"/>
      <c r="L416" s="17"/>
    </row>
    <row r="417" spans="2:12" x14ac:dyDescent="0.25">
      <c r="B417" s="14" t="s">
        <v>34</v>
      </c>
      <c r="C417" s="26">
        <v>44112</v>
      </c>
      <c r="D417" s="1"/>
      <c r="E417" s="16"/>
      <c r="G417" s="14" t="str">
        <f t="shared" si="30"/>
        <v>Je</v>
      </c>
      <c r="H417" s="26">
        <f t="shared" si="31"/>
        <v>44112</v>
      </c>
      <c r="I417" s="52"/>
      <c r="J417" s="47"/>
      <c r="K417" s="49"/>
      <c r="L417" s="17"/>
    </row>
    <row r="418" spans="2:12" x14ac:dyDescent="0.25">
      <c r="B418" s="14" t="s">
        <v>28</v>
      </c>
      <c r="C418" s="26">
        <v>44113</v>
      </c>
      <c r="D418" s="15"/>
      <c r="E418" s="16"/>
      <c r="G418" s="14" t="str">
        <f t="shared" si="30"/>
        <v>Ve</v>
      </c>
      <c r="H418" s="26">
        <f t="shared" si="31"/>
        <v>44113</v>
      </c>
      <c r="I418" s="52"/>
      <c r="J418" s="46"/>
      <c r="K418" s="46"/>
      <c r="L418" s="17"/>
    </row>
    <row r="419" spans="2:12" x14ac:dyDescent="0.25">
      <c r="B419" s="14" t="s">
        <v>29</v>
      </c>
      <c r="C419" s="26">
        <v>44114</v>
      </c>
      <c r="D419" s="15"/>
      <c r="E419" s="16"/>
      <c r="G419" s="14" t="str">
        <f t="shared" si="30"/>
        <v>Sa</v>
      </c>
      <c r="H419" s="26">
        <f t="shared" si="31"/>
        <v>44114</v>
      </c>
      <c r="I419" s="52"/>
      <c r="J419" s="47"/>
      <c r="K419" s="49"/>
      <c r="L419" s="17"/>
    </row>
    <row r="420" spans="2:12" x14ac:dyDescent="0.25">
      <c r="B420" s="14" t="s">
        <v>30</v>
      </c>
      <c r="C420" s="26">
        <v>44115</v>
      </c>
      <c r="D420" s="15"/>
      <c r="E420" s="16"/>
      <c r="G420" s="14" t="str">
        <f t="shared" si="30"/>
        <v>Di</v>
      </c>
      <c r="H420" s="26">
        <f t="shared" si="31"/>
        <v>44115</v>
      </c>
      <c r="I420" s="52"/>
      <c r="J420" s="42"/>
      <c r="K420" s="42"/>
      <c r="L420" s="17"/>
    </row>
    <row r="421" spans="2:12" x14ac:dyDescent="0.25">
      <c r="B421" s="14" t="s">
        <v>31</v>
      </c>
      <c r="C421" s="26">
        <v>44116</v>
      </c>
      <c r="D421" s="15"/>
      <c r="E421" s="16"/>
      <c r="G421" s="14" t="str">
        <f t="shared" si="30"/>
        <v>Lu</v>
      </c>
      <c r="H421" s="26">
        <f t="shared" si="31"/>
        <v>44116</v>
      </c>
      <c r="I421" s="52"/>
      <c r="J421" s="46"/>
      <c r="K421" s="46"/>
      <c r="L421" s="17"/>
    </row>
    <row r="422" spans="2:12" x14ac:dyDescent="0.25">
      <c r="B422" s="14" t="s">
        <v>32</v>
      </c>
      <c r="C422" s="26">
        <v>44117</v>
      </c>
      <c r="D422" s="15"/>
      <c r="E422" s="16"/>
      <c r="G422" s="14" t="str">
        <f t="shared" si="30"/>
        <v>Ma</v>
      </c>
      <c r="H422" s="26">
        <f t="shared" si="31"/>
        <v>44117</v>
      </c>
      <c r="I422" s="52"/>
      <c r="J422" s="47"/>
      <c r="K422" s="49"/>
      <c r="L422" s="17"/>
    </row>
    <row r="423" spans="2:12" x14ac:dyDescent="0.25">
      <c r="B423" s="14" t="s">
        <v>33</v>
      </c>
      <c r="C423" s="26">
        <v>44118</v>
      </c>
      <c r="D423" s="15">
        <v>36</v>
      </c>
      <c r="E423" s="16" t="s">
        <v>80</v>
      </c>
      <c r="G423" s="14" t="str">
        <f t="shared" si="30"/>
        <v>Me</v>
      </c>
      <c r="H423" s="26">
        <f t="shared" si="31"/>
        <v>44118</v>
      </c>
      <c r="I423" s="52"/>
      <c r="J423" s="47"/>
      <c r="K423" s="49"/>
      <c r="L423" s="17"/>
    </row>
    <row r="424" spans="2:12" x14ac:dyDescent="0.25">
      <c r="B424" s="14" t="s">
        <v>34</v>
      </c>
      <c r="C424" s="26">
        <v>44119</v>
      </c>
      <c r="D424" s="1"/>
      <c r="E424" s="16"/>
      <c r="G424" s="14" t="str">
        <f t="shared" si="30"/>
        <v>Je</v>
      </c>
      <c r="H424" s="26">
        <f t="shared" si="31"/>
        <v>44119</v>
      </c>
      <c r="I424" s="52"/>
      <c r="J424" s="42"/>
      <c r="K424" s="42"/>
      <c r="L424" s="82"/>
    </row>
    <row r="425" spans="2:12" x14ac:dyDescent="0.25">
      <c r="B425" s="14" t="s">
        <v>28</v>
      </c>
      <c r="C425" s="26">
        <v>44120</v>
      </c>
      <c r="D425" s="15"/>
      <c r="E425" s="16"/>
      <c r="G425" s="14" t="str">
        <f t="shared" si="30"/>
        <v>Ve</v>
      </c>
      <c r="H425" s="26">
        <f t="shared" si="31"/>
        <v>44120</v>
      </c>
      <c r="I425" s="52">
        <v>75.25</v>
      </c>
      <c r="J425" s="42">
        <v>132002</v>
      </c>
      <c r="K425" s="42">
        <f>J425-J413</f>
        <v>902</v>
      </c>
      <c r="L425" s="17" t="s">
        <v>19</v>
      </c>
    </row>
    <row r="426" spans="2:12" x14ac:dyDescent="0.25">
      <c r="B426" s="14" t="s">
        <v>29</v>
      </c>
      <c r="C426" s="26">
        <v>44121</v>
      </c>
      <c r="D426" s="15"/>
      <c r="E426" s="16"/>
      <c r="G426" s="14" t="str">
        <f t="shared" si="30"/>
        <v>Sa</v>
      </c>
      <c r="H426" s="26">
        <f t="shared" si="31"/>
        <v>44121</v>
      </c>
      <c r="I426" s="52"/>
      <c r="J426" s="46">
        <v>63.02</v>
      </c>
      <c r="K426" s="46" t="s">
        <v>70</v>
      </c>
      <c r="L426" s="17"/>
    </row>
    <row r="427" spans="2:12" x14ac:dyDescent="0.25">
      <c r="B427" s="14" t="s">
        <v>30</v>
      </c>
      <c r="C427" s="26">
        <v>44122</v>
      </c>
      <c r="D427" s="15"/>
      <c r="E427" s="16"/>
      <c r="G427" s="14" t="str">
        <f t="shared" si="30"/>
        <v>Di</v>
      </c>
      <c r="H427" s="26">
        <f t="shared" si="31"/>
        <v>44122</v>
      </c>
      <c r="I427" s="52"/>
      <c r="J427" s="47">
        <f>ROUND(100*J426/K425,4)</f>
        <v>6.9866999999999999</v>
      </c>
      <c r="K427" s="49" t="s">
        <v>69</v>
      </c>
      <c r="L427" s="17"/>
    </row>
    <row r="428" spans="2:12" x14ac:dyDescent="0.25">
      <c r="B428" s="1" t="s">
        <v>31</v>
      </c>
      <c r="C428" s="26">
        <v>44123</v>
      </c>
      <c r="D428" s="15"/>
      <c r="E428" s="16"/>
      <c r="G428" s="14" t="str">
        <f t="shared" si="30"/>
        <v>Lu</v>
      </c>
      <c r="H428" s="26">
        <f t="shared" si="31"/>
        <v>44123</v>
      </c>
      <c r="I428" s="52"/>
      <c r="J428" s="42"/>
      <c r="K428" s="42"/>
      <c r="L428" s="17"/>
    </row>
    <row r="429" spans="2:12" x14ac:dyDescent="0.25">
      <c r="B429" s="1" t="s">
        <v>32</v>
      </c>
      <c r="C429" s="26">
        <v>44124</v>
      </c>
      <c r="D429" s="15"/>
      <c r="E429" s="16"/>
      <c r="G429" s="14" t="str">
        <f t="shared" si="30"/>
        <v>Ma</v>
      </c>
      <c r="H429" s="26">
        <f t="shared" si="31"/>
        <v>44124</v>
      </c>
      <c r="I429" s="52"/>
      <c r="J429" s="42"/>
      <c r="K429" s="42"/>
      <c r="L429" s="17"/>
    </row>
    <row r="430" spans="2:12" x14ac:dyDescent="0.25">
      <c r="B430" s="1" t="s">
        <v>33</v>
      </c>
      <c r="C430" s="26">
        <v>44125</v>
      </c>
      <c r="D430" s="15">
        <v>36</v>
      </c>
      <c r="E430" s="16" t="s">
        <v>80</v>
      </c>
      <c r="G430" s="14" t="str">
        <f t="shared" si="30"/>
        <v>Me</v>
      </c>
      <c r="H430" s="26">
        <f t="shared" si="31"/>
        <v>44125</v>
      </c>
      <c r="I430" s="52"/>
      <c r="J430" s="42"/>
      <c r="K430" s="42"/>
      <c r="L430" s="17"/>
    </row>
    <row r="431" spans="2:12" x14ac:dyDescent="0.25">
      <c r="B431" s="1" t="s">
        <v>34</v>
      </c>
      <c r="C431" s="26">
        <v>44126</v>
      </c>
      <c r="D431" s="15"/>
      <c r="E431" s="16"/>
      <c r="G431" s="14" t="str">
        <f t="shared" si="30"/>
        <v>Je</v>
      </c>
      <c r="H431" s="26">
        <f t="shared" si="31"/>
        <v>44126</v>
      </c>
      <c r="I431" s="52"/>
      <c r="J431" s="42"/>
      <c r="K431" s="42"/>
      <c r="L431" s="17"/>
    </row>
    <row r="432" spans="2:12" x14ac:dyDescent="0.25">
      <c r="B432" s="1" t="s">
        <v>28</v>
      </c>
      <c r="C432" s="26">
        <v>44127</v>
      </c>
      <c r="D432" s="15"/>
      <c r="E432" s="16"/>
      <c r="G432" s="14" t="str">
        <f t="shared" si="30"/>
        <v>Ve</v>
      </c>
      <c r="H432" s="26">
        <f t="shared" si="31"/>
        <v>44127</v>
      </c>
      <c r="I432" s="52"/>
      <c r="J432" s="46"/>
      <c r="K432" s="46"/>
      <c r="L432" s="17"/>
    </row>
    <row r="433" spans="2:12" x14ac:dyDescent="0.25">
      <c r="B433" s="1" t="s">
        <v>29</v>
      </c>
      <c r="C433" s="26">
        <v>44128</v>
      </c>
      <c r="D433" s="15"/>
      <c r="E433" s="16"/>
      <c r="G433" s="14" t="str">
        <f t="shared" si="30"/>
        <v>Sa</v>
      </c>
      <c r="H433" s="26">
        <f t="shared" si="31"/>
        <v>44128</v>
      </c>
      <c r="I433" s="52"/>
      <c r="J433" s="47"/>
      <c r="K433" s="49"/>
      <c r="L433" s="17"/>
    </row>
    <row r="434" spans="2:12" x14ac:dyDescent="0.25">
      <c r="B434" s="1" t="s">
        <v>30</v>
      </c>
      <c r="C434" s="26">
        <v>44129</v>
      </c>
      <c r="D434" s="15"/>
      <c r="E434" s="16"/>
      <c r="G434" s="14" t="str">
        <f t="shared" si="30"/>
        <v>Di</v>
      </c>
      <c r="H434" s="26">
        <f t="shared" si="31"/>
        <v>44129</v>
      </c>
      <c r="I434" s="52"/>
      <c r="J434" s="42"/>
      <c r="K434" s="42"/>
      <c r="L434" s="17"/>
    </row>
    <row r="435" spans="2:12" x14ac:dyDescent="0.25">
      <c r="B435" s="1" t="s">
        <v>31</v>
      </c>
      <c r="C435" s="26">
        <v>44130</v>
      </c>
      <c r="D435" s="15"/>
      <c r="E435" s="16"/>
      <c r="G435" s="14" t="str">
        <f t="shared" si="30"/>
        <v>Lu</v>
      </c>
      <c r="H435" s="26">
        <f t="shared" si="31"/>
        <v>44130</v>
      </c>
      <c r="I435" s="52"/>
      <c r="J435" s="46"/>
      <c r="K435" s="46"/>
      <c r="L435" s="17"/>
    </row>
    <row r="436" spans="2:12" x14ac:dyDescent="0.25">
      <c r="B436" s="14" t="s">
        <v>32</v>
      </c>
      <c r="C436" s="26">
        <v>44131</v>
      </c>
      <c r="D436" s="15"/>
      <c r="E436" s="16"/>
      <c r="G436" s="14" t="str">
        <f t="shared" si="30"/>
        <v>Ma</v>
      </c>
      <c r="H436" s="26">
        <f t="shared" si="31"/>
        <v>44131</v>
      </c>
      <c r="I436" s="52"/>
      <c r="J436" s="47"/>
      <c r="K436" s="49"/>
      <c r="L436" s="17"/>
    </row>
    <row r="437" spans="2:12" x14ac:dyDescent="0.25">
      <c r="B437" s="14" t="s">
        <v>33</v>
      </c>
      <c r="C437" s="26">
        <v>44132</v>
      </c>
      <c r="D437" s="15">
        <v>36</v>
      </c>
      <c r="E437" s="16" t="s">
        <v>80</v>
      </c>
      <c r="G437" s="14" t="str">
        <f t="shared" si="30"/>
        <v>Me</v>
      </c>
      <c r="H437" s="26">
        <f t="shared" si="31"/>
        <v>44132</v>
      </c>
      <c r="I437" s="52"/>
      <c r="J437" s="42"/>
      <c r="K437" s="42"/>
      <c r="L437" s="17"/>
    </row>
    <row r="438" spans="2:12" x14ac:dyDescent="0.25">
      <c r="B438" s="14" t="s">
        <v>34</v>
      </c>
      <c r="C438" s="26">
        <v>44133</v>
      </c>
      <c r="D438" s="15"/>
      <c r="E438" s="16"/>
      <c r="G438" s="14" t="str">
        <f t="shared" si="30"/>
        <v>Je</v>
      </c>
      <c r="H438" s="26">
        <f t="shared" si="31"/>
        <v>44133</v>
      </c>
      <c r="I438" s="52"/>
      <c r="J438" s="46"/>
      <c r="K438" s="46"/>
      <c r="L438" s="17"/>
    </row>
    <row r="439" spans="2:12" x14ac:dyDescent="0.25">
      <c r="B439" s="1" t="s">
        <v>28</v>
      </c>
      <c r="C439" s="26">
        <v>44134</v>
      </c>
      <c r="D439" s="15"/>
      <c r="E439" s="16"/>
      <c r="G439" s="14" t="str">
        <f t="shared" si="30"/>
        <v>Ve</v>
      </c>
      <c r="H439" s="26">
        <f t="shared" si="31"/>
        <v>44134</v>
      </c>
      <c r="I439" s="52"/>
      <c r="J439" s="47"/>
      <c r="K439" s="49"/>
      <c r="L439" s="17"/>
    </row>
    <row r="440" spans="2:12" x14ac:dyDescent="0.25">
      <c r="B440" s="1" t="s">
        <v>29</v>
      </c>
      <c r="C440" s="26">
        <v>44135</v>
      </c>
      <c r="D440" s="15"/>
      <c r="E440" s="16"/>
      <c r="G440" s="14" t="str">
        <f t="shared" si="30"/>
        <v>Sa</v>
      </c>
      <c r="H440" s="26">
        <f t="shared" si="31"/>
        <v>44135</v>
      </c>
      <c r="I440" s="52">
        <v>74.28</v>
      </c>
      <c r="J440" s="42">
        <v>132915</v>
      </c>
      <c r="K440" s="42">
        <f>J440-J425</f>
        <v>913</v>
      </c>
      <c r="L440" s="17" t="s">
        <v>19</v>
      </c>
    </row>
    <row r="441" spans="2:12" x14ac:dyDescent="0.25">
      <c r="B441" s="14"/>
      <c r="C441" s="1"/>
      <c r="D441" s="15">
        <f>SUM(D410:D440)</f>
        <v>144</v>
      </c>
      <c r="E441" s="16" t="s">
        <v>19</v>
      </c>
      <c r="G441" s="14"/>
      <c r="H441" s="15"/>
      <c r="I441" s="52"/>
      <c r="J441" s="46">
        <v>63</v>
      </c>
      <c r="K441" s="46" t="s">
        <v>70</v>
      </c>
      <c r="L441" s="17"/>
    </row>
    <row r="442" spans="2:12" x14ac:dyDescent="0.25">
      <c r="B442" s="14"/>
      <c r="C442" s="15">
        <v>0.35</v>
      </c>
      <c r="D442" s="59">
        <f>ROUND(D441*C442,2)</f>
        <v>50.4</v>
      </c>
      <c r="E442" s="16"/>
      <c r="G442" s="14"/>
      <c r="H442" s="15"/>
      <c r="I442" s="52"/>
      <c r="J442" s="47">
        <f>ROUND(100*J441/K440,4)</f>
        <v>6.9002999999999997</v>
      </c>
      <c r="K442" s="49" t="s">
        <v>69</v>
      </c>
      <c r="L442" s="17"/>
    </row>
    <row r="443" spans="2:12" x14ac:dyDescent="0.25">
      <c r="B443" s="14"/>
      <c r="C443" s="15"/>
      <c r="D443" s="59"/>
      <c r="E443" s="16"/>
      <c r="G443" s="14"/>
      <c r="H443" s="15"/>
      <c r="I443" s="52"/>
      <c r="J443" s="47"/>
      <c r="K443" s="49"/>
      <c r="L443" s="17"/>
    </row>
    <row r="444" spans="2:12" x14ac:dyDescent="0.25">
      <c r="B444" s="29" t="s">
        <v>36</v>
      </c>
      <c r="C444" s="15"/>
      <c r="D444" s="59">
        <v>8</v>
      </c>
      <c r="E444" s="31" t="s">
        <v>40</v>
      </c>
      <c r="G444" s="14"/>
      <c r="H444" s="15"/>
      <c r="I444" s="52"/>
      <c r="J444" s="42"/>
      <c r="K444" s="42"/>
      <c r="L444" s="17"/>
    </row>
    <row r="445" spans="2:12" x14ac:dyDescent="0.25">
      <c r="B445" s="14"/>
      <c r="C445" s="15"/>
      <c r="D445" s="59">
        <v>15</v>
      </c>
      <c r="E445" s="31" t="s">
        <v>41</v>
      </c>
      <c r="F445" s="32"/>
      <c r="G445" s="29"/>
      <c r="H445" s="15"/>
      <c r="I445" s="52"/>
      <c r="J445" s="42"/>
      <c r="K445" s="42"/>
      <c r="L445" s="17"/>
    </row>
    <row r="446" spans="2:12" x14ac:dyDescent="0.25">
      <c r="B446" s="14"/>
      <c r="C446" s="15"/>
      <c r="D446" s="85">
        <v>25</v>
      </c>
      <c r="E446" s="16" t="s">
        <v>156</v>
      </c>
      <c r="F446" s="32"/>
      <c r="G446" s="14"/>
      <c r="H446" s="15"/>
      <c r="I446" s="52"/>
      <c r="J446" s="42"/>
      <c r="K446" s="42"/>
      <c r="L446" s="17"/>
    </row>
    <row r="447" spans="2:12" ht="30.75" thickBot="1" x14ac:dyDescent="0.3">
      <c r="B447" s="14"/>
      <c r="C447" s="15"/>
      <c r="D447" s="59">
        <v>30</v>
      </c>
      <c r="E447" s="31" t="s">
        <v>153</v>
      </c>
      <c r="G447" s="14"/>
      <c r="H447" s="15"/>
      <c r="I447" s="42" t="s">
        <v>100</v>
      </c>
      <c r="J447" s="45"/>
      <c r="K447" s="42" t="s">
        <v>101</v>
      </c>
      <c r="L447" s="80" t="s">
        <v>47</v>
      </c>
    </row>
    <row r="448" spans="2:12" ht="15.75" thickBot="1" x14ac:dyDescent="0.3">
      <c r="B448" s="29" t="s">
        <v>37</v>
      </c>
      <c r="C448" s="15"/>
      <c r="D448" s="60">
        <f>SUM(D442:D447)</f>
        <v>128.4</v>
      </c>
      <c r="E448" s="16" t="s">
        <v>148</v>
      </c>
      <c r="G448" s="29" t="s">
        <v>37</v>
      </c>
      <c r="H448" s="15"/>
      <c r="I448" s="55">
        <f>SUM(I409:I447)</f>
        <v>222.23999999999998</v>
      </c>
      <c r="J448" s="57"/>
      <c r="K448" s="57">
        <f>SUM(L409:L447)</f>
        <v>0</v>
      </c>
      <c r="L448" s="34">
        <f>I448+K448</f>
        <v>222.23999999999998</v>
      </c>
    </row>
    <row r="449" spans="2:12" x14ac:dyDescent="0.25">
      <c r="B449" s="35"/>
      <c r="C449" s="36"/>
      <c r="D449" s="36"/>
      <c r="E449" s="37"/>
      <c r="G449" s="35"/>
      <c r="H449" s="36"/>
      <c r="I449" s="56"/>
      <c r="J449" s="44"/>
      <c r="K449" s="44"/>
      <c r="L449" s="38"/>
    </row>
    <row r="452" spans="2:12" x14ac:dyDescent="0.25">
      <c r="B452" s="79" t="s">
        <v>150</v>
      </c>
      <c r="G452" s="1" t="s">
        <v>138</v>
      </c>
      <c r="I452" s="54"/>
      <c r="J452" s="45"/>
      <c r="K452" s="45"/>
    </row>
    <row r="453" spans="2:12" x14ac:dyDescent="0.25">
      <c r="B453" s="7"/>
      <c r="C453" s="8"/>
      <c r="D453" s="8"/>
      <c r="E453" s="9" t="s">
        <v>13</v>
      </c>
      <c r="F453" s="10"/>
      <c r="G453" s="7"/>
      <c r="H453" s="12" t="s">
        <v>38</v>
      </c>
      <c r="I453" s="51"/>
      <c r="J453" s="41"/>
      <c r="K453" s="41"/>
      <c r="L453" s="13"/>
    </row>
    <row r="454" spans="2:12" x14ac:dyDescent="0.25">
      <c r="B454" s="14"/>
      <c r="C454" s="15"/>
      <c r="D454" s="15"/>
      <c r="E454" s="58" t="s">
        <v>103</v>
      </c>
      <c r="G454" s="14"/>
      <c r="H454" s="19" t="s">
        <v>0</v>
      </c>
      <c r="I454" s="53" t="s">
        <v>39</v>
      </c>
      <c r="J454" s="43" t="s">
        <v>53</v>
      </c>
      <c r="K454" s="43" t="s">
        <v>52</v>
      </c>
      <c r="L454" s="23" t="s">
        <v>68</v>
      </c>
    </row>
    <row r="455" spans="2:12" ht="15.75" x14ac:dyDescent="0.25">
      <c r="B455" s="14"/>
      <c r="C455" s="25">
        <v>44136</v>
      </c>
      <c r="D455" s="15"/>
      <c r="E455" s="16"/>
      <c r="G455" s="14"/>
      <c r="H455" s="25">
        <f>C455</f>
        <v>44136</v>
      </c>
      <c r="I455" s="52"/>
      <c r="J455" s="42"/>
      <c r="K455" s="42"/>
      <c r="L455" s="17"/>
    </row>
    <row r="456" spans="2:12" x14ac:dyDescent="0.25">
      <c r="B456" s="14" t="s">
        <v>30</v>
      </c>
      <c r="C456" s="26">
        <v>44136</v>
      </c>
      <c r="D456" s="15"/>
      <c r="E456" s="16"/>
      <c r="G456" s="14" t="str">
        <f>B456</f>
        <v>Di</v>
      </c>
      <c r="H456" s="26">
        <f>C456</f>
        <v>44136</v>
      </c>
      <c r="I456" s="52"/>
      <c r="J456" s="42"/>
      <c r="K456" s="42"/>
      <c r="L456" s="17"/>
    </row>
    <row r="457" spans="2:12" x14ac:dyDescent="0.25">
      <c r="B457" s="14" t="s">
        <v>31</v>
      </c>
      <c r="C457" s="26">
        <v>44137</v>
      </c>
      <c r="D457" s="15"/>
      <c r="E457" s="16"/>
      <c r="G457" s="14" t="str">
        <f t="shared" ref="G457:G486" si="32">B457</f>
        <v>Lu</v>
      </c>
      <c r="H457" s="26">
        <f t="shared" ref="H457:H485" si="33">C457</f>
        <v>44137</v>
      </c>
      <c r="I457" s="52"/>
      <c r="J457" s="42"/>
      <c r="K457" s="42"/>
      <c r="L457" s="17"/>
    </row>
    <row r="458" spans="2:12" x14ac:dyDescent="0.25">
      <c r="B458" s="14" t="s">
        <v>32</v>
      </c>
      <c r="C458" s="26">
        <v>44138</v>
      </c>
      <c r="D458" s="15">
        <v>36</v>
      </c>
      <c r="E458" s="16" t="s">
        <v>151</v>
      </c>
      <c r="G458" s="14" t="str">
        <f t="shared" si="32"/>
        <v>Ma</v>
      </c>
      <c r="H458" s="26">
        <f t="shared" si="33"/>
        <v>44138</v>
      </c>
      <c r="I458" s="52"/>
      <c r="J458" s="46"/>
      <c r="K458" s="46"/>
      <c r="L458" s="17"/>
    </row>
    <row r="459" spans="2:12" x14ac:dyDescent="0.25">
      <c r="B459" s="14" t="s">
        <v>33</v>
      </c>
      <c r="C459" s="26">
        <v>44139</v>
      </c>
      <c r="D459" s="15">
        <v>36</v>
      </c>
      <c r="E459" s="16" t="s">
        <v>80</v>
      </c>
      <c r="G459" s="14" t="str">
        <f t="shared" si="32"/>
        <v>Me</v>
      </c>
      <c r="H459" s="26">
        <f t="shared" si="33"/>
        <v>44139</v>
      </c>
      <c r="I459" s="52"/>
      <c r="J459" s="42"/>
      <c r="K459" s="42"/>
      <c r="L459" s="17"/>
    </row>
    <row r="460" spans="2:12" x14ac:dyDescent="0.25">
      <c r="B460" s="14" t="s">
        <v>34</v>
      </c>
      <c r="C460" s="26">
        <v>44140</v>
      </c>
      <c r="D460" s="15"/>
      <c r="E460" s="16"/>
      <c r="G460" s="14" t="str">
        <f t="shared" si="32"/>
        <v>Je</v>
      </c>
      <c r="H460" s="26">
        <f t="shared" si="33"/>
        <v>44140</v>
      </c>
      <c r="I460" s="52"/>
      <c r="J460" s="46"/>
      <c r="K460" s="46"/>
      <c r="L460" s="17"/>
    </row>
    <row r="461" spans="2:12" x14ac:dyDescent="0.25">
      <c r="B461" s="14" t="s">
        <v>28</v>
      </c>
      <c r="C461" s="26">
        <v>44141</v>
      </c>
      <c r="D461" s="15"/>
      <c r="E461" s="17"/>
      <c r="G461" s="14" t="str">
        <f t="shared" si="32"/>
        <v>Ve</v>
      </c>
      <c r="H461" s="26">
        <f t="shared" si="33"/>
        <v>44141</v>
      </c>
      <c r="I461" s="52"/>
      <c r="J461" s="47"/>
      <c r="K461" s="49"/>
      <c r="L461" s="17"/>
    </row>
    <row r="462" spans="2:12" x14ac:dyDescent="0.25">
      <c r="B462" s="14" t="s">
        <v>29</v>
      </c>
      <c r="C462" s="26">
        <v>44142</v>
      </c>
      <c r="D462" s="15"/>
      <c r="E462" s="16"/>
      <c r="G462" s="14" t="str">
        <f t="shared" si="32"/>
        <v>Sa</v>
      </c>
      <c r="H462" s="26">
        <f t="shared" si="33"/>
        <v>44142</v>
      </c>
      <c r="I462" s="52"/>
      <c r="J462" s="46"/>
      <c r="K462" s="46"/>
      <c r="L462" s="17"/>
    </row>
    <row r="463" spans="2:12" x14ac:dyDescent="0.25">
      <c r="B463" s="14" t="s">
        <v>30</v>
      </c>
      <c r="C463" s="26">
        <v>44143</v>
      </c>
      <c r="D463" s="1"/>
      <c r="E463" s="16"/>
      <c r="G463" s="14" t="str">
        <f t="shared" si="32"/>
        <v>Di</v>
      </c>
      <c r="H463" s="26">
        <f t="shared" si="33"/>
        <v>44143</v>
      </c>
      <c r="I463" s="52"/>
      <c r="J463" s="47"/>
      <c r="K463" s="49"/>
      <c r="L463" s="17"/>
    </row>
    <row r="464" spans="2:12" x14ac:dyDescent="0.25">
      <c r="B464" s="14" t="s">
        <v>31</v>
      </c>
      <c r="C464" s="26">
        <v>44144</v>
      </c>
      <c r="D464" s="15"/>
      <c r="E464" s="16"/>
      <c r="G464" s="14" t="str">
        <f t="shared" si="32"/>
        <v>Lu</v>
      </c>
      <c r="H464" s="26">
        <f t="shared" si="33"/>
        <v>44144</v>
      </c>
      <c r="I464" s="52"/>
      <c r="J464" s="46"/>
      <c r="K464" s="46"/>
      <c r="L464" s="17"/>
    </row>
    <row r="465" spans="2:12" x14ac:dyDescent="0.25">
      <c r="B465" s="14" t="s">
        <v>32</v>
      </c>
      <c r="C465" s="26">
        <v>44145</v>
      </c>
      <c r="D465" s="15"/>
      <c r="E465" s="16"/>
      <c r="G465" s="14" t="str">
        <f t="shared" si="32"/>
        <v>Ma</v>
      </c>
      <c r="H465" s="26">
        <f t="shared" si="33"/>
        <v>44145</v>
      </c>
      <c r="I465" s="52"/>
      <c r="J465" s="47"/>
      <c r="K465" s="49"/>
      <c r="L465" s="17"/>
    </row>
    <row r="466" spans="2:12" x14ac:dyDescent="0.25">
      <c r="B466" s="14" t="s">
        <v>33</v>
      </c>
      <c r="C466" s="26">
        <v>44146</v>
      </c>
      <c r="D466" s="15">
        <v>36</v>
      </c>
      <c r="E466" s="16" t="s">
        <v>80</v>
      </c>
      <c r="G466" s="14" t="str">
        <f t="shared" si="32"/>
        <v>Me</v>
      </c>
      <c r="H466" s="26">
        <f t="shared" si="33"/>
        <v>44146</v>
      </c>
      <c r="I466" s="52"/>
      <c r="J466" s="42"/>
      <c r="K466" s="42"/>
      <c r="L466" s="17"/>
    </row>
    <row r="467" spans="2:12" x14ac:dyDescent="0.25">
      <c r="B467" s="14" t="s">
        <v>34</v>
      </c>
      <c r="C467" s="26">
        <v>44147</v>
      </c>
      <c r="D467" s="15"/>
      <c r="E467" s="16"/>
      <c r="G467" s="14" t="str">
        <f t="shared" si="32"/>
        <v>Je</v>
      </c>
      <c r="H467" s="26">
        <f t="shared" si="33"/>
        <v>44147</v>
      </c>
      <c r="I467" s="52"/>
      <c r="J467" s="46"/>
      <c r="K467" s="46"/>
      <c r="L467" s="17"/>
    </row>
    <row r="468" spans="2:12" x14ac:dyDescent="0.25">
      <c r="B468" s="14" t="s">
        <v>28</v>
      </c>
      <c r="C468" s="26">
        <v>44148</v>
      </c>
      <c r="D468" s="15"/>
      <c r="E468" s="16"/>
      <c r="G468" s="14" t="str">
        <f t="shared" si="32"/>
        <v>Ve</v>
      </c>
      <c r="H468" s="26">
        <f t="shared" si="33"/>
        <v>44148</v>
      </c>
      <c r="I468" s="52"/>
      <c r="J468" s="47"/>
      <c r="K468" s="49"/>
      <c r="L468" s="17"/>
    </row>
    <row r="469" spans="2:12" x14ac:dyDescent="0.25">
      <c r="B469" s="14" t="s">
        <v>29</v>
      </c>
      <c r="C469" s="26">
        <v>44149</v>
      </c>
      <c r="D469" s="15"/>
      <c r="E469" s="16"/>
      <c r="G469" s="14" t="str">
        <f t="shared" si="32"/>
        <v>Sa</v>
      </c>
      <c r="H469" s="26">
        <f t="shared" si="33"/>
        <v>44149</v>
      </c>
      <c r="I469" s="52"/>
      <c r="J469" s="47"/>
      <c r="K469" s="49"/>
      <c r="L469" s="17"/>
    </row>
    <row r="470" spans="2:12" x14ac:dyDescent="0.25">
      <c r="B470" s="14" t="s">
        <v>30</v>
      </c>
      <c r="C470" s="26">
        <v>44150</v>
      </c>
      <c r="D470" s="1"/>
      <c r="E470" s="16"/>
      <c r="G470" s="14" t="str">
        <f t="shared" si="32"/>
        <v>Di</v>
      </c>
      <c r="H470" s="26">
        <f t="shared" si="33"/>
        <v>44150</v>
      </c>
      <c r="I470" s="52">
        <v>66.66</v>
      </c>
      <c r="J470" s="42">
        <v>133725</v>
      </c>
      <c r="K470" s="42">
        <f>J470-J440</f>
        <v>810</v>
      </c>
      <c r="L470" s="17" t="s">
        <v>19</v>
      </c>
    </row>
    <row r="471" spans="2:12" x14ac:dyDescent="0.25">
      <c r="B471" s="1" t="s">
        <v>31</v>
      </c>
      <c r="C471" s="26">
        <v>44151</v>
      </c>
      <c r="D471" s="15"/>
      <c r="E471" s="16"/>
      <c r="G471" s="14" t="str">
        <f t="shared" si="32"/>
        <v>Lu</v>
      </c>
      <c r="H471" s="26">
        <f t="shared" si="33"/>
        <v>44151</v>
      </c>
      <c r="I471" s="52"/>
      <c r="J471" s="46">
        <v>54.73</v>
      </c>
      <c r="K471" s="46" t="s">
        <v>70</v>
      </c>
      <c r="L471" s="17"/>
    </row>
    <row r="472" spans="2:12" x14ac:dyDescent="0.25">
      <c r="B472" s="1" t="s">
        <v>32</v>
      </c>
      <c r="C472" s="26">
        <v>44152</v>
      </c>
      <c r="D472" s="15"/>
      <c r="E472" s="16"/>
      <c r="G472" s="14" t="str">
        <f t="shared" si="32"/>
        <v>Ma</v>
      </c>
      <c r="H472" s="26">
        <f t="shared" si="33"/>
        <v>44152</v>
      </c>
      <c r="I472" s="52"/>
      <c r="J472" s="47">
        <f>ROUND(100*J471/K470,4)</f>
        <v>6.7568000000000001</v>
      </c>
      <c r="K472" s="49" t="s">
        <v>69</v>
      </c>
      <c r="L472" s="17"/>
    </row>
    <row r="473" spans="2:12" x14ac:dyDescent="0.25">
      <c r="B473" s="1" t="s">
        <v>33</v>
      </c>
      <c r="C473" s="26">
        <v>44153</v>
      </c>
      <c r="D473" s="15">
        <v>36</v>
      </c>
      <c r="E473" s="16" t="s">
        <v>80</v>
      </c>
      <c r="G473" s="14" t="str">
        <f t="shared" si="32"/>
        <v>Me</v>
      </c>
      <c r="H473" s="26">
        <f t="shared" si="33"/>
        <v>44153</v>
      </c>
      <c r="I473" s="52"/>
      <c r="J473" s="47"/>
      <c r="K473" s="49"/>
      <c r="L473" s="17"/>
    </row>
    <row r="474" spans="2:12" x14ac:dyDescent="0.25">
      <c r="B474" s="1" t="s">
        <v>34</v>
      </c>
      <c r="C474" s="26">
        <v>44154</v>
      </c>
      <c r="D474" s="15"/>
      <c r="E474" s="16"/>
      <c r="G474" s="14" t="str">
        <f t="shared" si="32"/>
        <v>Je</v>
      </c>
      <c r="H474" s="26">
        <f t="shared" si="33"/>
        <v>44154</v>
      </c>
      <c r="I474" s="52"/>
      <c r="J474" s="42"/>
      <c r="K474" s="42"/>
      <c r="L474" s="17"/>
    </row>
    <row r="475" spans="2:12" x14ac:dyDescent="0.25">
      <c r="B475" s="1" t="s">
        <v>28</v>
      </c>
      <c r="C475" s="26">
        <v>44155</v>
      </c>
      <c r="D475" s="15"/>
      <c r="E475" s="16"/>
      <c r="G475" s="14" t="str">
        <f t="shared" si="32"/>
        <v>Ve</v>
      </c>
      <c r="H475" s="26">
        <f t="shared" si="33"/>
        <v>44155</v>
      </c>
      <c r="I475" s="52"/>
      <c r="J475" s="42"/>
      <c r="K475" s="42"/>
      <c r="L475" s="17"/>
    </row>
    <row r="476" spans="2:12" x14ac:dyDescent="0.25">
      <c r="B476" s="1" t="s">
        <v>29</v>
      </c>
      <c r="C476" s="26">
        <v>44156</v>
      </c>
      <c r="D476" s="15"/>
      <c r="E476" s="16"/>
      <c r="G476" s="14" t="str">
        <f t="shared" si="32"/>
        <v>Sa</v>
      </c>
      <c r="H476" s="26">
        <f t="shared" si="33"/>
        <v>44156</v>
      </c>
      <c r="I476" s="52"/>
      <c r="J476" s="42"/>
      <c r="K476" s="42"/>
      <c r="L476" s="17"/>
    </row>
    <row r="477" spans="2:12" x14ac:dyDescent="0.25">
      <c r="B477" s="1" t="s">
        <v>30</v>
      </c>
      <c r="C477" s="26">
        <v>44157</v>
      </c>
      <c r="D477" s="15"/>
      <c r="E477" s="16"/>
      <c r="G477" s="14" t="str">
        <f t="shared" si="32"/>
        <v>Di</v>
      </c>
      <c r="H477" s="26">
        <f t="shared" si="33"/>
        <v>44157</v>
      </c>
      <c r="I477" s="52"/>
      <c r="J477" s="42"/>
      <c r="K477" s="42"/>
      <c r="L477" s="17"/>
    </row>
    <row r="478" spans="2:12" x14ac:dyDescent="0.25">
      <c r="B478" s="1" t="s">
        <v>31</v>
      </c>
      <c r="C478" s="26">
        <v>44158</v>
      </c>
      <c r="D478" s="15"/>
      <c r="E478" s="16"/>
      <c r="G478" s="14" t="str">
        <f t="shared" si="32"/>
        <v>Lu</v>
      </c>
      <c r="H478" s="26">
        <f t="shared" si="33"/>
        <v>44158</v>
      </c>
      <c r="I478" s="52"/>
      <c r="J478" s="46"/>
      <c r="K478" s="46"/>
      <c r="L478" s="17"/>
    </row>
    <row r="479" spans="2:12" x14ac:dyDescent="0.25">
      <c r="B479" s="14" t="s">
        <v>32</v>
      </c>
      <c r="C479" s="26">
        <v>44159</v>
      </c>
      <c r="D479" s="15"/>
      <c r="E479" s="16"/>
      <c r="G479" s="14" t="str">
        <f t="shared" si="32"/>
        <v>Ma</v>
      </c>
      <c r="H479" s="26">
        <f t="shared" si="33"/>
        <v>44159</v>
      </c>
      <c r="I479" s="52"/>
      <c r="J479" s="47"/>
      <c r="K479" s="49"/>
      <c r="L479" s="17"/>
    </row>
    <row r="480" spans="2:12" x14ac:dyDescent="0.25">
      <c r="B480" s="14" t="s">
        <v>33</v>
      </c>
      <c r="C480" s="26">
        <v>44160</v>
      </c>
      <c r="D480" s="15">
        <v>36</v>
      </c>
      <c r="E480" s="16" t="s">
        <v>80</v>
      </c>
      <c r="G480" s="14" t="str">
        <f t="shared" si="32"/>
        <v>Me</v>
      </c>
      <c r="H480" s="26">
        <f t="shared" si="33"/>
        <v>44160</v>
      </c>
      <c r="I480" s="52"/>
      <c r="J480" s="42"/>
      <c r="K480" s="42"/>
      <c r="L480" s="17"/>
    </row>
    <row r="481" spans="2:12" x14ac:dyDescent="0.25">
      <c r="B481" s="14" t="s">
        <v>34</v>
      </c>
      <c r="C481" s="26">
        <v>44161</v>
      </c>
      <c r="D481" s="15"/>
      <c r="E481" s="16"/>
      <c r="G481" s="14" t="str">
        <f t="shared" si="32"/>
        <v>Je</v>
      </c>
      <c r="H481" s="26">
        <f t="shared" si="33"/>
        <v>44161</v>
      </c>
      <c r="I481" s="52"/>
      <c r="J481" s="46"/>
      <c r="K481" s="46"/>
      <c r="L481" s="17"/>
    </row>
    <row r="482" spans="2:12" x14ac:dyDescent="0.25">
      <c r="B482" s="1" t="s">
        <v>28</v>
      </c>
      <c r="C482" s="26">
        <v>44162</v>
      </c>
      <c r="D482" s="15"/>
      <c r="E482" s="16"/>
      <c r="G482" s="14" t="str">
        <f t="shared" si="32"/>
        <v>Ve</v>
      </c>
      <c r="H482" s="26">
        <f t="shared" si="33"/>
        <v>44162</v>
      </c>
      <c r="I482" s="52"/>
      <c r="J482" s="47"/>
      <c r="K482" s="49"/>
      <c r="L482" s="17"/>
    </row>
    <row r="483" spans="2:12" x14ac:dyDescent="0.25">
      <c r="B483" s="1" t="s">
        <v>29</v>
      </c>
      <c r="C483" s="26">
        <v>44163</v>
      </c>
      <c r="D483" s="15"/>
      <c r="E483" s="16"/>
      <c r="G483" s="14" t="str">
        <f t="shared" si="32"/>
        <v>Sa</v>
      </c>
      <c r="H483" s="26">
        <f t="shared" si="33"/>
        <v>44163</v>
      </c>
      <c r="I483" s="52">
        <v>66.11</v>
      </c>
      <c r="J483" s="42">
        <v>134570</v>
      </c>
      <c r="K483" s="42">
        <f>J483-J470</f>
        <v>845</v>
      </c>
      <c r="L483" s="17" t="s">
        <v>19</v>
      </c>
    </row>
    <row r="484" spans="2:12" x14ac:dyDescent="0.25">
      <c r="B484" s="14" t="s">
        <v>30</v>
      </c>
      <c r="C484" s="26">
        <v>44164</v>
      </c>
      <c r="D484" s="15"/>
      <c r="E484" s="16"/>
      <c r="G484" s="14" t="str">
        <f t="shared" si="32"/>
        <v>Di</v>
      </c>
      <c r="H484" s="26">
        <f t="shared" si="33"/>
        <v>44164</v>
      </c>
      <c r="I484" s="52"/>
      <c r="J484" s="46">
        <v>53.36</v>
      </c>
      <c r="K484" s="46" t="s">
        <v>70</v>
      </c>
      <c r="L484" s="17"/>
    </row>
    <row r="485" spans="2:12" x14ac:dyDescent="0.25">
      <c r="B485" s="14" t="s">
        <v>31</v>
      </c>
      <c r="C485" s="26">
        <v>44165</v>
      </c>
      <c r="D485" s="15">
        <v>36</v>
      </c>
      <c r="E485" s="16" t="s">
        <v>152</v>
      </c>
      <c r="G485" s="14" t="str">
        <f t="shared" si="32"/>
        <v>Lu</v>
      </c>
      <c r="H485" s="26">
        <f t="shared" si="33"/>
        <v>44165</v>
      </c>
      <c r="I485" s="52"/>
      <c r="J485" s="47">
        <f>ROUND(100*J484/K483,4)</f>
        <v>6.3148</v>
      </c>
      <c r="K485" s="49" t="s">
        <v>69</v>
      </c>
      <c r="L485" s="17"/>
    </row>
    <row r="486" spans="2:12" x14ac:dyDescent="0.25">
      <c r="B486" s="14" t="s">
        <v>32</v>
      </c>
      <c r="C486" s="26"/>
      <c r="D486" s="15"/>
      <c r="E486" s="16"/>
      <c r="G486" s="14" t="str">
        <f t="shared" si="32"/>
        <v>Ma</v>
      </c>
      <c r="H486" s="26"/>
      <c r="I486" s="52"/>
      <c r="J486" s="42"/>
      <c r="K486" s="42"/>
      <c r="L486" s="17"/>
    </row>
    <row r="487" spans="2:12" x14ac:dyDescent="0.25">
      <c r="B487" s="14"/>
      <c r="C487" s="1"/>
      <c r="D487" s="15">
        <f>SUM(D456:D486)</f>
        <v>216</v>
      </c>
      <c r="E487" s="16" t="s">
        <v>19</v>
      </c>
      <c r="G487" s="14"/>
      <c r="H487" s="15"/>
      <c r="I487" s="52"/>
      <c r="J487" s="46"/>
      <c r="K487" s="46"/>
      <c r="L487" s="17"/>
    </row>
    <row r="488" spans="2:12" x14ac:dyDescent="0.25">
      <c r="B488" s="14"/>
      <c r="C488" s="15">
        <v>0.35</v>
      </c>
      <c r="D488" s="59">
        <f>ROUND(D487*C488,2)</f>
        <v>75.599999999999994</v>
      </c>
      <c r="E488" s="16"/>
      <c r="G488" s="14"/>
      <c r="H488" s="15"/>
      <c r="I488" s="52"/>
      <c r="J488" s="47"/>
      <c r="K488" s="49"/>
      <c r="L488" s="17"/>
    </row>
    <row r="489" spans="2:12" x14ac:dyDescent="0.25">
      <c r="B489" s="14"/>
      <c r="C489" s="15"/>
      <c r="D489" s="15"/>
      <c r="E489" s="16"/>
      <c r="G489" s="14"/>
      <c r="H489" s="15"/>
      <c r="I489" s="52"/>
      <c r="J489" s="42"/>
      <c r="K489" s="42"/>
      <c r="L489" s="17"/>
    </row>
    <row r="490" spans="2:12" x14ac:dyDescent="0.25">
      <c r="B490" s="29" t="s">
        <v>36</v>
      </c>
      <c r="C490" s="15"/>
      <c r="D490" s="59">
        <v>8</v>
      </c>
      <c r="E490" s="31" t="s">
        <v>40</v>
      </c>
      <c r="F490" s="32"/>
      <c r="G490" s="29"/>
      <c r="H490" s="15"/>
      <c r="I490" s="52"/>
      <c r="J490" s="42"/>
      <c r="K490" s="42"/>
      <c r="L490" s="17"/>
    </row>
    <row r="491" spans="2:12" x14ac:dyDescent="0.25">
      <c r="B491" s="14"/>
      <c r="C491" s="15"/>
      <c r="D491" s="59">
        <v>15</v>
      </c>
      <c r="E491" s="31" t="s">
        <v>41</v>
      </c>
      <c r="F491" s="32"/>
      <c r="G491" s="14"/>
      <c r="H491" s="15"/>
      <c r="I491" s="52"/>
      <c r="J491" s="42"/>
      <c r="K491" s="42"/>
      <c r="L491" s="17"/>
    </row>
    <row r="492" spans="2:12" x14ac:dyDescent="0.25">
      <c r="B492" s="14"/>
      <c r="C492" s="15"/>
      <c r="D492" s="85">
        <v>25</v>
      </c>
      <c r="E492" s="16" t="s">
        <v>156</v>
      </c>
      <c r="F492" s="32"/>
      <c r="G492" s="14"/>
      <c r="H492" s="15"/>
      <c r="I492" s="52"/>
      <c r="J492" s="42"/>
      <c r="K492" s="42"/>
      <c r="L492" s="17"/>
    </row>
    <row r="493" spans="2:12" ht="30.75" thickBot="1" x14ac:dyDescent="0.3">
      <c r="B493" s="14"/>
      <c r="C493" s="15"/>
      <c r="D493" s="59">
        <v>30</v>
      </c>
      <c r="E493" s="31" t="s">
        <v>153</v>
      </c>
      <c r="G493" s="14"/>
      <c r="H493" s="15"/>
      <c r="I493" s="42" t="s">
        <v>100</v>
      </c>
      <c r="J493" s="45"/>
      <c r="K493" s="42" t="s">
        <v>101</v>
      </c>
      <c r="L493" s="80" t="s">
        <v>47</v>
      </c>
    </row>
    <row r="494" spans="2:12" ht="15.75" thickBot="1" x14ac:dyDescent="0.3">
      <c r="B494" s="29" t="s">
        <v>37</v>
      </c>
      <c r="C494" s="15"/>
      <c r="D494" s="60">
        <f>SUM(D488:D493)</f>
        <v>153.6</v>
      </c>
      <c r="E494" s="16"/>
      <c r="G494" s="29" t="s">
        <v>37</v>
      </c>
      <c r="H494" s="15"/>
      <c r="I494" s="55">
        <f>SUM(I455:I493)</f>
        <v>132.76999999999998</v>
      </c>
      <c r="J494" s="57"/>
      <c r="K494" s="57">
        <f>SUM(L455:L493)</f>
        <v>0</v>
      </c>
      <c r="L494" s="34">
        <f>I494+K494</f>
        <v>132.76999999999998</v>
      </c>
    </row>
    <row r="495" spans="2:12" x14ac:dyDescent="0.25">
      <c r="B495" s="35"/>
      <c r="C495" s="36"/>
      <c r="D495" s="36"/>
      <c r="E495" s="37"/>
      <c r="G495" s="35"/>
      <c r="H495" s="36"/>
      <c r="I495" s="56"/>
      <c r="J495" s="44"/>
      <c r="K495" s="44"/>
      <c r="L495" s="38"/>
    </row>
    <row r="498" spans="2:12" x14ac:dyDescent="0.25">
      <c r="B498" s="79" t="s">
        <v>154</v>
      </c>
      <c r="G498" s="1" t="s">
        <v>138</v>
      </c>
      <c r="I498" s="54"/>
      <c r="J498" s="45"/>
      <c r="K498" s="45"/>
    </row>
    <row r="499" spans="2:12" x14ac:dyDescent="0.25">
      <c r="B499" s="7"/>
      <c r="C499" s="8"/>
      <c r="D499" s="8"/>
      <c r="E499" s="9" t="s">
        <v>13</v>
      </c>
      <c r="F499" s="10"/>
      <c r="G499" s="7"/>
      <c r="H499" s="12" t="s">
        <v>38</v>
      </c>
      <c r="I499" s="51"/>
      <c r="J499" s="41"/>
      <c r="K499" s="41"/>
      <c r="L499" s="13"/>
    </row>
    <row r="500" spans="2:12" x14ac:dyDescent="0.25">
      <c r="B500" s="14"/>
      <c r="C500" s="15"/>
      <c r="D500" s="15"/>
      <c r="E500" s="58" t="s">
        <v>103</v>
      </c>
      <c r="G500" s="14"/>
      <c r="H500" s="19" t="s">
        <v>0</v>
      </c>
      <c r="I500" s="53" t="s">
        <v>39</v>
      </c>
      <c r="J500" s="43" t="s">
        <v>53</v>
      </c>
      <c r="K500" s="43" t="s">
        <v>52</v>
      </c>
      <c r="L500" s="23" t="s">
        <v>68</v>
      </c>
    </row>
    <row r="501" spans="2:12" ht="15.75" x14ac:dyDescent="0.25">
      <c r="B501" s="14"/>
      <c r="C501" s="25">
        <v>44166</v>
      </c>
      <c r="D501" s="15"/>
      <c r="E501" s="16"/>
      <c r="G501" s="14"/>
      <c r="H501" s="25">
        <f>C501</f>
        <v>44166</v>
      </c>
      <c r="I501" s="52"/>
      <c r="J501" s="42"/>
      <c r="K501" s="42"/>
      <c r="L501" s="17"/>
    </row>
    <row r="502" spans="2:12" x14ac:dyDescent="0.25">
      <c r="B502" s="14" t="s">
        <v>32</v>
      </c>
      <c r="C502" s="26">
        <v>44166</v>
      </c>
      <c r="D502" s="15"/>
      <c r="E502" s="16"/>
      <c r="G502" s="83" t="str">
        <f>B502</f>
        <v>Ma</v>
      </c>
      <c r="H502" s="26">
        <f>C502</f>
        <v>44166</v>
      </c>
      <c r="I502" s="52"/>
      <c r="J502" s="42"/>
      <c r="K502" s="42"/>
      <c r="L502" s="17"/>
    </row>
    <row r="503" spans="2:12" x14ac:dyDescent="0.25">
      <c r="B503" s="14" t="s">
        <v>33</v>
      </c>
      <c r="C503" s="26">
        <v>44167</v>
      </c>
      <c r="D503" s="15">
        <v>36</v>
      </c>
      <c r="E503" s="16" t="s">
        <v>80</v>
      </c>
      <c r="G503" s="83" t="str">
        <f t="shared" ref="G503:G532" si="34">B503</f>
        <v>Me</v>
      </c>
      <c r="H503" s="26">
        <f t="shared" ref="H503:H532" si="35">C503</f>
        <v>44167</v>
      </c>
      <c r="I503" s="52"/>
      <c r="J503" s="42"/>
      <c r="K503" s="42"/>
      <c r="L503" s="17"/>
    </row>
    <row r="504" spans="2:12" x14ac:dyDescent="0.25">
      <c r="B504" s="14" t="s">
        <v>34</v>
      </c>
      <c r="C504" s="26">
        <v>44168</v>
      </c>
      <c r="D504" s="15"/>
      <c r="E504" s="16"/>
      <c r="G504" s="83" t="str">
        <f t="shared" si="34"/>
        <v>Je</v>
      </c>
      <c r="H504" s="26">
        <f t="shared" si="35"/>
        <v>44168</v>
      </c>
      <c r="I504" s="52"/>
      <c r="J504" s="46"/>
      <c r="K504" s="46"/>
      <c r="L504" s="17"/>
    </row>
    <row r="505" spans="2:12" x14ac:dyDescent="0.25">
      <c r="B505" s="14" t="s">
        <v>28</v>
      </c>
      <c r="C505" s="26">
        <v>44169</v>
      </c>
      <c r="D505" s="15"/>
      <c r="E505" s="16"/>
      <c r="G505" s="83" t="str">
        <f t="shared" si="34"/>
        <v>Ve</v>
      </c>
      <c r="H505" s="26">
        <f t="shared" si="35"/>
        <v>44169</v>
      </c>
      <c r="I505" s="52"/>
      <c r="J505" s="42"/>
      <c r="K505" s="42"/>
      <c r="L505" s="17"/>
    </row>
    <row r="506" spans="2:12" x14ac:dyDescent="0.25">
      <c r="B506" s="14" t="s">
        <v>29</v>
      </c>
      <c r="C506" s="26">
        <v>44170</v>
      </c>
      <c r="D506" s="15"/>
      <c r="E506" s="16"/>
      <c r="G506" s="83" t="str">
        <f t="shared" si="34"/>
        <v>Sa</v>
      </c>
      <c r="H506" s="26">
        <f t="shared" si="35"/>
        <v>44170</v>
      </c>
      <c r="I506" s="52"/>
      <c r="J506" s="46"/>
      <c r="K506" s="46"/>
      <c r="L506" s="17"/>
    </row>
    <row r="507" spans="2:12" x14ac:dyDescent="0.25">
      <c r="B507" s="14" t="s">
        <v>30</v>
      </c>
      <c r="C507" s="26">
        <v>44171</v>
      </c>
      <c r="D507" s="15"/>
      <c r="E507" s="17"/>
      <c r="G507" s="83" t="str">
        <f t="shared" si="34"/>
        <v>Di</v>
      </c>
      <c r="H507" s="26">
        <f t="shared" si="35"/>
        <v>44171</v>
      </c>
      <c r="I507" s="52"/>
      <c r="J507" s="47"/>
      <c r="K507" s="49"/>
      <c r="L507" s="17"/>
    </row>
    <row r="508" spans="2:12" x14ac:dyDescent="0.25">
      <c r="B508" s="14" t="s">
        <v>31</v>
      </c>
      <c r="C508" s="26">
        <v>44172</v>
      </c>
      <c r="D508" s="15"/>
      <c r="E508" s="16"/>
      <c r="G508" s="83" t="str">
        <f t="shared" si="34"/>
        <v>Lu</v>
      </c>
      <c r="H508" s="26">
        <f t="shared" si="35"/>
        <v>44172</v>
      </c>
      <c r="I508" s="52"/>
      <c r="J508" s="46"/>
      <c r="K508" s="46"/>
      <c r="L508" s="17"/>
    </row>
    <row r="509" spans="2:12" x14ac:dyDescent="0.25">
      <c r="B509" s="14" t="s">
        <v>32</v>
      </c>
      <c r="C509" s="26">
        <v>44173</v>
      </c>
      <c r="D509" s="1"/>
      <c r="E509" s="16"/>
      <c r="G509" s="83" t="str">
        <f t="shared" si="34"/>
        <v>Ma</v>
      </c>
      <c r="H509" s="26">
        <f t="shared" si="35"/>
        <v>44173</v>
      </c>
      <c r="I509" s="52"/>
      <c r="J509" s="47"/>
      <c r="K509" s="49"/>
      <c r="L509" s="17"/>
    </row>
    <row r="510" spans="2:12" x14ac:dyDescent="0.25">
      <c r="B510" s="14" t="s">
        <v>33</v>
      </c>
      <c r="C510" s="26">
        <v>44174</v>
      </c>
      <c r="D510" s="15">
        <v>36</v>
      </c>
      <c r="E510" s="16" t="s">
        <v>80</v>
      </c>
      <c r="G510" s="83" t="str">
        <f t="shared" si="34"/>
        <v>Me</v>
      </c>
      <c r="H510" s="26">
        <f t="shared" si="35"/>
        <v>44174</v>
      </c>
      <c r="I510" s="52"/>
      <c r="J510" s="46"/>
      <c r="K510" s="46"/>
      <c r="L510" s="17"/>
    </row>
    <row r="511" spans="2:12" ht="15.75" x14ac:dyDescent="0.25">
      <c r="B511" s="14" t="s">
        <v>34</v>
      </c>
      <c r="C511" s="26">
        <v>44175</v>
      </c>
      <c r="D511" s="15"/>
      <c r="E511" s="16"/>
      <c r="G511" s="83" t="str">
        <f t="shared" si="34"/>
        <v>Je</v>
      </c>
      <c r="H511" s="26">
        <f t="shared" si="35"/>
        <v>44175</v>
      </c>
      <c r="I511" s="52"/>
      <c r="J511" s="42"/>
      <c r="K511" s="84" t="s">
        <v>162</v>
      </c>
      <c r="L511" s="81">
        <v>653.21</v>
      </c>
    </row>
    <row r="512" spans="2:12" x14ac:dyDescent="0.25">
      <c r="B512" s="14" t="s">
        <v>28</v>
      </c>
      <c r="C512" s="26">
        <v>44176</v>
      </c>
      <c r="D512" s="15"/>
      <c r="E512" s="16"/>
      <c r="G512" s="83" t="str">
        <f t="shared" si="34"/>
        <v>Ve</v>
      </c>
      <c r="H512" s="26">
        <f t="shared" si="35"/>
        <v>44176</v>
      </c>
      <c r="I512" s="52"/>
      <c r="J512" s="42"/>
      <c r="K512" s="42"/>
      <c r="L512" s="17"/>
    </row>
    <row r="513" spans="2:12" x14ac:dyDescent="0.25">
      <c r="B513" s="14" t="s">
        <v>29</v>
      </c>
      <c r="C513" s="26">
        <v>44177</v>
      </c>
      <c r="D513" s="15"/>
      <c r="E513" s="16"/>
      <c r="G513" s="83" t="str">
        <f t="shared" si="34"/>
        <v>Sa</v>
      </c>
      <c r="H513" s="26">
        <f t="shared" si="35"/>
        <v>44177</v>
      </c>
      <c r="I513" s="52"/>
      <c r="J513" s="46"/>
      <c r="K513" s="46"/>
      <c r="L513" s="17"/>
    </row>
    <row r="514" spans="2:12" x14ac:dyDescent="0.25">
      <c r="B514" s="14" t="s">
        <v>30</v>
      </c>
      <c r="C514" s="26">
        <v>44178</v>
      </c>
      <c r="D514" s="15"/>
      <c r="E514" s="16"/>
      <c r="G514" s="83" t="str">
        <f t="shared" si="34"/>
        <v>Di</v>
      </c>
      <c r="H514" s="26">
        <f t="shared" si="35"/>
        <v>44178</v>
      </c>
      <c r="I514" s="52"/>
      <c r="J514" s="47"/>
      <c r="K514" s="49"/>
      <c r="L514" s="17"/>
    </row>
    <row r="515" spans="2:12" x14ac:dyDescent="0.25">
      <c r="B515" s="1" t="s">
        <v>31</v>
      </c>
      <c r="C515" s="26">
        <v>44179</v>
      </c>
      <c r="D515" s="15"/>
      <c r="E515" s="16"/>
      <c r="G515" s="83" t="str">
        <f t="shared" si="34"/>
        <v>Lu</v>
      </c>
      <c r="H515" s="26">
        <f t="shared" si="35"/>
        <v>44179</v>
      </c>
      <c r="I515" s="52">
        <v>66.11</v>
      </c>
      <c r="J515" s="42">
        <v>135425</v>
      </c>
      <c r="K515" s="42">
        <f>J515-J483</f>
        <v>855</v>
      </c>
      <c r="L515" s="17" t="s">
        <v>19</v>
      </c>
    </row>
    <row r="516" spans="2:12" x14ac:dyDescent="0.25">
      <c r="B516" s="1" t="s">
        <v>32</v>
      </c>
      <c r="C516" s="26">
        <v>44180</v>
      </c>
      <c r="D516" s="1"/>
      <c r="E516" s="16"/>
      <c r="G516" s="83" t="str">
        <f t="shared" si="34"/>
        <v>Ma</v>
      </c>
      <c r="H516" s="26">
        <f t="shared" si="35"/>
        <v>44180</v>
      </c>
      <c r="I516" s="52"/>
      <c r="J516" s="46">
        <v>61.88</v>
      </c>
      <c r="K516" s="46" t="s">
        <v>70</v>
      </c>
      <c r="L516" s="17"/>
    </row>
    <row r="517" spans="2:12" x14ac:dyDescent="0.25">
      <c r="B517" s="1" t="s">
        <v>33</v>
      </c>
      <c r="C517" s="26">
        <v>44181</v>
      </c>
      <c r="D517" s="15">
        <v>36</v>
      </c>
      <c r="E517" s="16" t="s">
        <v>80</v>
      </c>
      <c r="G517" s="83" t="str">
        <f t="shared" si="34"/>
        <v>Me</v>
      </c>
      <c r="H517" s="26">
        <f t="shared" si="35"/>
        <v>44181</v>
      </c>
      <c r="I517" s="52"/>
      <c r="J517" s="47">
        <f>ROUND(100*J516/K515,4)</f>
        <v>7.2374000000000001</v>
      </c>
      <c r="K517" s="49" t="s">
        <v>69</v>
      </c>
      <c r="L517" s="17"/>
    </row>
    <row r="518" spans="2:12" x14ac:dyDescent="0.25">
      <c r="B518" s="1" t="s">
        <v>34</v>
      </c>
      <c r="C518" s="26">
        <v>44182</v>
      </c>
      <c r="D518" s="15"/>
      <c r="E518" s="16"/>
      <c r="G518" s="83" t="str">
        <f t="shared" si="34"/>
        <v>Je</v>
      </c>
      <c r="H518" s="26">
        <f t="shared" si="35"/>
        <v>44182</v>
      </c>
      <c r="I518" s="52"/>
      <c r="J518" s="47"/>
      <c r="K518" s="49"/>
      <c r="L518" s="17"/>
    </row>
    <row r="519" spans="2:12" x14ac:dyDescent="0.25">
      <c r="B519" s="1" t="s">
        <v>28</v>
      </c>
      <c r="C519" s="26">
        <v>44183</v>
      </c>
      <c r="D519" s="15"/>
      <c r="E519" s="16"/>
      <c r="G519" s="83" t="str">
        <f t="shared" si="34"/>
        <v>Ve</v>
      </c>
      <c r="H519" s="26">
        <f t="shared" si="35"/>
        <v>44183</v>
      </c>
      <c r="I519" s="52"/>
      <c r="J519" s="47"/>
      <c r="K519" s="49"/>
      <c r="L519" s="17"/>
    </row>
    <row r="520" spans="2:12" x14ac:dyDescent="0.25">
      <c r="B520" s="1" t="s">
        <v>29</v>
      </c>
      <c r="C520" s="26">
        <v>44184</v>
      </c>
      <c r="D520" s="15"/>
      <c r="E520" s="16"/>
      <c r="G520" s="83" t="str">
        <f t="shared" si="34"/>
        <v>Sa</v>
      </c>
      <c r="H520" s="26">
        <f t="shared" si="35"/>
        <v>44184</v>
      </c>
      <c r="I520" s="52"/>
      <c r="J520" s="42"/>
      <c r="K520" s="42"/>
      <c r="L520" s="17"/>
    </row>
    <row r="521" spans="2:12" x14ac:dyDescent="0.25">
      <c r="B521" s="1" t="s">
        <v>30</v>
      </c>
      <c r="C521" s="26">
        <v>44185</v>
      </c>
      <c r="D521" s="15"/>
      <c r="E521" s="16"/>
      <c r="G521" s="83" t="str">
        <f t="shared" si="34"/>
        <v>Di</v>
      </c>
      <c r="H521" s="26">
        <f t="shared" si="35"/>
        <v>44185</v>
      </c>
      <c r="I521" s="52"/>
      <c r="J521" s="42"/>
      <c r="K521" s="42"/>
      <c r="L521" s="17"/>
    </row>
    <row r="522" spans="2:12" x14ac:dyDescent="0.25">
      <c r="B522" s="1" t="s">
        <v>31</v>
      </c>
      <c r="C522" s="26">
        <v>44186</v>
      </c>
      <c r="D522" s="15"/>
      <c r="E522" s="16"/>
      <c r="G522" s="83" t="str">
        <f t="shared" si="34"/>
        <v>Lu</v>
      </c>
      <c r="H522" s="26">
        <f t="shared" si="35"/>
        <v>44186</v>
      </c>
      <c r="I522" s="52"/>
      <c r="J522" s="42"/>
      <c r="K522" s="42"/>
      <c r="L522" s="17"/>
    </row>
    <row r="523" spans="2:12" ht="15.75" x14ac:dyDescent="0.25">
      <c r="B523" s="14" t="s">
        <v>32</v>
      </c>
      <c r="C523" s="26">
        <v>44187</v>
      </c>
      <c r="D523" s="15"/>
      <c r="E523" s="16"/>
      <c r="G523" s="83" t="str">
        <f t="shared" si="34"/>
        <v>Ma</v>
      </c>
      <c r="H523" s="26">
        <f t="shared" si="35"/>
        <v>44187</v>
      </c>
      <c r="J523" s="42"/>
      <c r="K523" s="84" t="s">
        <v>155</v>
      </c>
      <c r="L523" s="81">
        <v>513.51</v>
      </c>
    </row>
    <row r="524" spans="2:12" x14ac:dyDescent="0.25">
      <c r="B524" s="14" t="s">
        <v>33</v>
      </c>
      <c r="C524" s="26">
        <v>44188</v>
      </c>
      <c r="D524" s="15"/>
      <c r="E524" s="16"/>
      <c r="G524" s="83" t="str">
        <f t="shared" si="34"/>
        <v>Me</v>
      </c>
      <c r="H524" s="26">
        <f t="shared" si="35"/>
        <v>44188</v>
      </c>
      <c r="I524" s="52"/>
      <c r="J524" s="46"/>
      <c r="K524" s="46"/>
      <c r="L524" s="17"/>
    </row>
    <row r="525" spans="2:12" x14ac:dyDescent="0.25">
      <c r="B525" s="14" t="s">
        <v>34</v>
      </c>
      <c r="C525" s="26">
        <v>44189</v>
      </c>
      <c r="D525" s="15"/>
      <c r="E525" s="16"/>
      <c r="G525" s="83" t="str">
        <f t="shared" si="34"/>
        <v>Je</v>
      </c>
      <c r="H525" s="26">
        <f t="shared" si="35"/>
        <v>44189</v>
      </c>
      <c r="I525" s="52"/>
      <c r="J525" s="47"/>
      <c r="K525" s="49"/>
      <c r="L525" s="17"/>
    </row>
    <row r="526" spans="2:12" x14ac:dyDescent="0.25">
      <c r="B526" s="1" t="s">
        <v>28</v>
      </c>
      <c r="C526" s="26">
        <v>44190</v>
      </c>
      <c r="D526" s="15"/>
      <c r="E526" s="16"/>
      <c r="G526" s="83" t="str">
        <f t="shared" si="34"/>
        <v>Ve</v>
      </c>
      <c r="H526" s="26">
        <f t="shared" si="35"/>
        <v>44190</v>
      </c>
      <c r="I526" s="52"/>
      <c r="J526" s="42"/>
      <c r="K526" s="42"/>
      <c r="L526" s="17"/>
    </row>
    <row r="527" spans="2:12" x14ac:dyDescent="0.25">
      <c r="B527" s="1" t="s">
        <v>29</v>
      </c>
      <c r="C527" s="26">
        <v>44191</v>
      </c>
      <c r="D527" s="15"/>
      <c r="E527" s="16"/>
      <c r="G527" s="83" t="str">
        <f t="shared" si="34"/>
        <v>Sa</v>
      </c>
      <c r="H527" s="26">
        <f t="shared" si="35"/>
        <v>44191</v>
      </c>
      <c r="I527" s="52"/>
      <c r="J527" s="46"/>
      <c r="K527" s="46"/>
      <c r="L527" s="17"/>
    </row>
    <row r="528" spans="2:12" x14ac:dyDescent="0.25">
      <c r="B528" s="14" t="s">
        <v>30</v>
      </c>
      <c r="C528" s="26">
        <v>44192</v>
      </c>
      <c r="D528" s="15"/>
      <c r="E528" s="16"/>
      <c r="G528" s="83" t="str">
        <f t="shared" si="34"/>
        <v>Di</v>
      </c>
      <c r="H528" s="26">
        <f t="shared" si="35"/>
        <v>44192</v>
      </c>
      <c r="I528" s="52"/>
      <c r="J528" s="47"/>
      <c r="K528" s="49"/>
      <c r="L528" s="17"/>
    </row>
    <row r="529" spans="2:13" x14ac:dyDescent="0.25">
      <c r="B529" s="14" t="s">
        <v>31</v>
      </c>
      <c r="C529" s="26">
        <v>44193</v>
      </c>
      <c r="D529" s="15"/>
      <c r="E529" s="16"/>
      <c r="G529" s="83" t="str">
        <f t="shared" si="34"/>
        <v>Lu</v>
      </c>
      <c r="H529" s="26">
        <f t="shared" si="35"/>
        <v>44193</v>
      </c>
      <c r="I529" s="52">
        <v>66.11</v>
      </c>
      <c r="J529" s="42">
        <v>136314</v>
      </c>
      <c r="K529" s="42">
        <f>J529-J515</f>
        <v>889</v>
      </c>
      <c r="L529" s="17" t="s">
        <v>19</v>
      </c>
    </row>
    <row r="530" spans="2:13" x14ac:dyDescent="0.25">
      <c r="B530" s="14" t="s">
        <v>32</v>
      </c>
      <c r="C530" s="26">
        <v>44194</v>
      </c>
      <c r="D530" s="15"/>
      <c r="E530" s="16"/>
      <c r="G530" s="83" t="str">
        <f t="shared" si="34"/>
        <v>Ma</v>
      </c>
      <c r="H530" s="26">
        <f t="shared" si="35"/>
        <v>44194</v>
      </c>
      <c r="I530" s="52"/>
      <c r="J530" s="46">
        <v>55.96</v>
      </c>
      <c r="K530" s="46" t="s">
        <v>70</v>
      </c>
      <c r="L530" s="17"/>
    </row>
    <row r="531" spans="2:13" x14ac:dyDescent="0.25">
      <c r="B531" s="14" t="s">
        <v>33</v>
      </c>
      <c r="C531" s="26">
        <v>44195</v>
      </c>
      <c r="D531" s="15"/>
      <c r="E531" s="16"/>
      <c r="G531" s="83" t="str">
        <f t="shared" si="34"/>
        <v>Me</v>
      </c>
      <c r="H531" s="26">
        <f t="shared" si="35"/>
        <v>44195</v>
      </c>
      <c r="I531" s="52"/>
      <c r="J531" s="47">
        <f>ROUND(100*J530/K529,4)</f>
        <v>6.2946999999999997</v>
      </c>
      <c r="K531" s="49" t="s">
        <v>69</v>
      </c>
      <c r="L531" s="17"/>
    </row>
    <row r="532" spans="2:13" x14ac:dyDescent="0.25">
      <c r="B532" s="14" t="s">
        <v>34</v>
      </c>
      <c r="C532" s="26">
        <v>44196</v>
      </c>
      <c r="D532" s="15"/>
      <c r="E532" s="16"/>
      <c r="G532" s="83" t="str">
        <f t="shared" si="34"/>
        <v>Je</v>
      </c>
      <c r="H532" s="26">
        <f t="shared" si="35"/>
        <v>44196</v>
      </c>
      <c r="I532" s="52"/>
      <c r="J532" s="42"/>
      <c r="K532" s="42"/>
      <c r="L532" s="17"/>
    </row>
    <row r="533" spans="2:13" x14ac:dyDescent="0.25">
      <c r="B533" s="14"/>
      <c r="C533" s="1"/>
      <c r="D533" s="15">
        <f>SUM(D502:D532)</f>
        <v>108</v>
      </c>
      <c r="E533" s="16" t="s">
        <v>19</v>
      </c>
      <c r="G533" s="14"/>
      <c r="H533" s="15"/>
      <c r="I533" s="52"/>
      <c r="J533" s="46"/>
      <c r="K533" s="46"/>
      <c r="L533" s="17"/>
    </row>
    <row r="534" spans="2:13" x14ac:dyDescent="0.25">
      <c r="B534" s="14"/>
      <c r="C534" s="15">
        <v>0.35</v>
      </c>
      <c r="D534" s="59">
        <f>ROUND(D533*C534,2)</f>
        <v>37.799999999999997</v>
      </c>
      <c r="E534" s="16"/>
      <c r="G534" s="14"/>
      <c r="H534" s="15"/>
      <c r="I534" s="52"/>
      <c r="J534" s="47"/>
      <c r="K534" s="49"/>
      <c r="L534" s="17"/>
    </row>
    <row r="535" spans="2:13" x14ac:dyDescent="0.25">
      <c r="B535" s="14"/>
      <c r="C535" s="15"/>
      <c r="D535" s="15"/>
      <c r="E535" s="16"/>
      <c r="G535" s="14"/>
      <c r="H535" s="15"/>
      <c r="I535" s="52"/>
      <c r="J535" s="42"/>
      <c r="K535" s="42"/>
      <c r="L535" s="17"/>
    </row>
    <row r="536" spans="2:13" x14ac:dyDescent="0.25">
      <c r="B536" s="29" t="s">
        <v>36</v>
      </c>
      <c r="C536" s="15"/>
      <c r="D536" s="59">
        <v>8</v>
      </c>
      <c r="E536" s="31" t="s">
        <v>40</v>
      </c>
      <c r="F536" s="32"/>
      <c r="G536" s="29"/>
      <c r="H536" s="15"/>
      <c r="I536" s="52"/>
      <c r="J536" s="42"/>
      <c r="K536" s="42"/>
      <c r="L536" s="17"/>
    </row>
    <row r="537" spans="2:13" x14ac:dyDescent="0.25">
      <c r="B537" s="14"/>
      <c r="C537" s="15"/>
      <c r="D537" s="59">
        <v>15</v>
      </c>
      <c r="E537" s="31" t="s">
        <v>41</v>
      </c>
      <c r="F537" s="32"/>
      <c r="G537" s="14"/>
      <c r="H537" s="15"/>
      <c r="I537" s="52"/>
      <c r="J537" s="42"/>
      <c r="K537" s="42"/>
      <c r="L537" s="17"/>
    </row>
    <row r="538" spans="2:13" x14ac:dyDescent="0.25">
      <c r="B538" s="14"/>
      <c r="C538" s="15"/>
      <c r="D538" s="85">
        <v>25</v>
      </c>
      <c r="E538" s="16" t="s">
        <v>156</v>
      </c>
      <c r="F538" s="32"/>
      <c r="G538" s="14"/>
      <c r="H538" s="15"/>
      <c r="I538" s="52"/>
      <c r="J538" s="42"/>
      <c r="K538" s="42"/>
      <c r="L538" s="17"/>
    </row>
    <row r="539" spans="2:13" ht="30.75" thickBot="1" x14ac:dyDescent="0.3">
      <c r="B539" s="14"/>
      <c r="C539" s="15"/>
      <c r="D539" s="59">
        <v>30</v>
      </c>
      <c r="E539" s="31" t="s">
        <v>153</v>
      </c>
      <c r="G539" s="14"/>
      <c r="H539" s="15"/>
      <c r="I539" s="42" t="s">
        <v>100</v>
      </c>
      <c r="J539" s="45"/>
      <c r="K539" s="42" t="s">
        <v>101</v>
      </c>
      <c r="L539" s="80" t="s">
        <v>47</v>
      </c>
    </row>
    <row r="540" spans="2:13" ht="15.75" thickBot="1" x14ac:dyDescent="0.3">
      <c r="B540" s="29" t="s">
        <v>37</v>
      </c>
      <c r="C540" s="15"/>
      <c r="D540" s="60">
        <f>SUM(D534:D539)</f>
        <v>115.8</v>
      </c>
      <c r="E540" s="16"/>
      <c r="G540" s="29" t="s">
        <v>37</v>
      </c>
      <c r="H540" s="15"/>
      <c r="I540" s="55">
        <f>SUM(I501:I539)</f>
        <v>132.22</v>
      </c>
      <c r="J540" s="57"/>
      <c r="K540" s="57">
        <f>SUM(L501:L539)</f>
        <v>1166.72</v>
      </c>
      <c r="L540" s="34">
        <f>I540+K540</f>
        <v>1298.94</v>
      </c>
    </row>
    <row r="541" spans="2:13" x14ac:dyDescent="0.25">
      <c r="B541" s="35"/>
      <c r="C541" s="36"/>
      <c r="D541" s="36"/>
      <c r="E541" s="37"/>
      <c r="G541" s="35"/>
      <c r="H541" s="36"/>
      <c r="I541" s="56"/>
      <c r="J541" s="44"/>
      <c r="K541" s="44"/>
      <c r="L541" s="38"/>
    </row>
    <row r="542" spans="2:13" x14ac:dyDescent="0.25">
      <c r="B542" s="86"/>
      <c r="C542" s="15"/>
      <c r="D542" s="15"/>
      <c r="E542" s="77"/>
      <c r="G542" s="86"/>
      <c r="H542" s="15"/>
      <c r="I542" s="52"/>
      <c r="J542" s="42"/>
      <c r="K542" s="42"/>
      <c r="L542" s="15" t="s">
        <v>159</v>
      </c>
      <c r="M542" s="39" t="s">
        <v>160</v>
      </c>
    </row>
    <row r="543" spans="2:13" x14ac:dyDescent="0.25">
      <c r="B543" s="86"/>
      <c r="C543" s="15"/>
      <c r="D543" s="15"/>
      <c r="E543" s="77"/>
      <c r="G543" s="86" t="s">
        <v>158</v>
      </c>
      <c r="H543" s="15"/>
      <c r="I543" s="87">
        <f>I540+I494+I448+I402+I355+I308+I263+I218+I173+I127+I84+I44</f>
        <v>1369.4699999999998</v>
      </c>
      <c r="J543" s="99" t="s">
        <v>161</v>
      </c>
      <c r="K543" s="100"/>
      <c r="L543" s="87">
        <f>L540+L494+L448+L402+Q355+Q308+Q263+Q218+Q173+Q127+Q84+Q44</f>
        <v>5132.0999999999995</v>
      </c>
      <c r="M543" s="39">
        <f>ROUND(L543/12,2)</f>
        <v>427.68</v>
      </c>
    </row>
    <row r="544" spans="2:13" x14ac:dyDescent="0.25">
      <c r="B544" s="86"/>
      <c r="C544" s="15"/>
      <c r="D544" s="15"/>
      <c r="E544" s="77"/>
      <c r="G544" s="86"/>
      <c r="H544" s="15"/>
      <c r="I544" s="52"/>
      <c r="J544" s="42"/>
      <c r="K544" s="42"/>
      <c r="L544" s="86"/>
    </row>
    <row r="546" spans="2:12" x14ac:dyDescent="0.25">
      <c r="B546" s="79" t="s">
        <v>157</v>
      </c>
      <c r="G546" s="1" t="s">
        <v>138</v>
      </c>
      <c r="I546" s="54"/>
      <c r="J546" s="45"/>
      <c r="K546" s="45"/>
    </row>
    <row r="547" spans="2:12" x14ac:dyDescent="0.25">
      <c r="B547" s="7"/>
      <c r="C547" s="8"/>
      <c r="D547" s="8"/>
      <c r="E547" s="9" t="s">
        <v>13</v>
      </c>
      <c r="F547" s="10"/>
      <c r="G547" s="7"/>
      <c r="H547" s="12" t="s">
        <v>38</v>
      </c>
      <c r="I547" s="51"/>
      <c r="J547" s="41"/>
      <c r="K547" s="41"/>
      <c r="L547" s="13"/>
    </row>
    <row r="548" spans="2:12" x14ac:dyDescent="0.25">
      <c r="B548" s="14"/>
      <c r="C548" s="15"/>
      <c r="D548" s="15"/>
      <c r="E548" s="58" t="s">
        <v>103</v>
      </c>
      <c r="G548" s="14"/>
      <c r="H548" s="19" t="s">
        <v>0</v>
      </c>
      <c r="I548" s="53" t="s">
        <v>39</v>
      </c>
      <c r="J548" s="43" t="s">
        <v>53</v>
      </c>
      <c r="K548" s="43" t="s">
        <v>52</v>
      </c>
      <c r="L548" s="23" t="s">
        <v>68</v>
      </c>
    </row>
    <row r="549" spans="2:12" ht="15.75" x14ac:dyDescent="0.25">
      <c r="B549" s="14"/>
      <c r="C549" s="25">
        <v>44197</v>
      </c>
      <c r="D549" s="15"/>
      <c r="E549" s="16"/>
      <c r="G549" s="14"/>
      <c r="H549" s="25">
        <f>C549</f>
        <v>44197</v>
      </c>
      <c r="I549" s="52"/>
      <c r="J549" s="42"/>
      <c r="K549" s="42"/>
      <c r="L549" s="17"/>
    </row>
    <row r="550" spans="2:12" x14ac:dyDescent="0.25">
      <c r="B550" s="14" t="s">
        <v>28</v>
      </c>
      <c r="C550" s="26">
        <v>44197</v>
      </c>
      <c r="D550" s="15"/>
      <c r="E550" s="16"/>
      <c r="G550" s="83" t="str">
        <f>B550</f>
        <v>Ve</v>
      </c>
      <c r="H550" s="26">
        <f>C550</f>
        <v>44197</v>
      </c>
      <c r="I550" s="52"/>
      <c r="J550" s="42"/>
      <c r="K550" s="42"/>
      <c r="L550" s="17"/>
    </row>
    <row r="551" spans="2:12" x14ac:dyDescent="0.25">
      <c r="B551" s="14" t="s">
        <v>29</v>
      </c>
      <c r="C551" s="26">
        <v>44198</v>
      </c>
      <c r="D551" s="15"/>
      <c r="E551" s="16"/>
      <c r="G551" s="83" t="str">
        <f t="shared" ref="G551:G580" si="36">B551</f>
        <v>Sa</v>
      </c>
      <c r="H551" s="26">
        <f t="shared" ref="H551:H580" si="37">C551</f>
        <v>44198</v>
      </c>
      <c r="I551" s="52"/>
      <c r="J551" s="42"/>
      <c r="K551" s="42"/>
      <c r="L551" s="17"/>
    </row>
    <row r="552" spans="2:12" x14ac:dyDescent="0.25">
      <c r="B552" s="14" t="s">
        <v>30</v>
      </c>
      <c r="C552" s="26">
        <v>44199</v>
      </c>
      <c r="D552" s="15"/>
      <c r="E552" s="16"/>
      <c r="G552" s="83" t="str">
        <f t="shared" si="36"/>
        <v>Di</v>
      </c>
      <c r="H552" s="26">
        <f t="shared" si="37"/>
        <v>44199</v>
      </c>
      <c r="I552" s="52"/>
      <c r="J552" s="46"/>
      <c r="K552" s="46"/>
      <c r="L552" s="17"/>
    </row>
    <row r="553" spans="2:12" x14ac:dyDescent="0.25">
      <c r="B553" s="14" t="s">
        <v>31</v>
      </c>
      <c r="C553" s="26">
        <v>44200</v>
      </c>
      <c r="D553" s="15"/>
      <c r="E553" s="16"/>
      <c r="G553" s="83" t="str">
        <f t="shared" si="36"/>
        <v>Lu</v>
      </c>
      <c r="H553" s="26">
        <f t="shared" si="37"/>
        <v>44200</v>
      </c>
      <c r="I553" s="52"/>
      <c r="J553" s="42"/>
      <c r="K553" s="42"/>
      <c r="L553" s="17"/>
    </row>
    <row r="554" spans="2:12" x14ac:dyDescent="0.25">
      <c r="B554" s="14" t="s">
        <v>32</v>
      </c>
      <c r="C554" s="26">
        <v>44201</v>
      </c>
      <c r="D554" s="15"/>
      <c r="E554" s="16"/>
      <c r="G554" s="83" t="str">
        <f t="shared" si="36"/>
        <v>Ma</v>
      </c>
      <c r="H554" s="26">
        <f t="shared" si="37"/>
        <v>44201</v>
      </c>
      <c r="I554" s="52"/>
      <c r="J554" s="46"/>
      <c r="K554" s="46"/>
      <c r="L554" s="17"/>
    </row>
    <row r="555" spans="2:12" x14ac:dyDescent="0.25">
      <c r="B555" s="14" t="s">
        <v>33</v>
      </c>
      <c r="C555" s="26">
        <v>44202</v>
      </c>
      <c r="D555" s="15"/>
      <c r="E555" s="17"/>
      <c r="G555" s="83" t="str">
        <f t="shared" si="36"/>
        <v>Me</v>
      </c>
      <c r="H555" s="26">
        <f t="shared" si="37"/>
        <v>44202</v>
      </c>
      <c r="I555" s="52"/>
      <c r="J555" s="47"/>
      <c r="K555" s="49"/>
      <c r="L555" s="17"/>
    </row>
    <row r="556" spans="2:12" x14ac:dyDescent="0.25">
      <c r="B556" s="14" t="s">
        <v>34</v>
      </c>
      <c r="C556" s="26">
        <v>44203</v>
      </c>
      <c r="D556" s="15"/>
      <c r="E556" s="16"/>
      <c r="G556" s="83" t="str">
        <f t="shared" si="36"/>
        <v>Je</v>
      </c>
      <c r="H556" s="26">
        <f t="shared" si="37"/>
        <v>44203</v>
      </c>
      <c r="I556" s="52"/>
      <c r="J556" s="46"/>
      <c r="K556" s="46"/>
      <c r="L556" s="17"/>
    </row>
    <row r="557" spans="2:12" x14ac:dyDescent="0.25">
      <c r="B557" s="14" t="s">
        <v>28</v>
      </c>
      <c r="C557" s="26">
        <v>44204</v>
      </c>
      <c r="D557" s="1"/>
      <c r="E557" s="16"/>
      <c r="G557" s="83" t="str">
        <f t="shared" si="36"/>
        <v>Ve</v>
      </c>
      <c r="H557" s="26">
        <f t="shared" si="37"/>
        <v>44204</v>
      </c>
      <c r="I557" s="52">
        <v>70.98</v>
      </c>
      <c r="J557" s="42">
        <v>137206</v>
      </c>
      <c r="K557" s="42">
        <f>J557-J529</f>
        <v>892</v>
      </c>
      <c r="L557" s="17" t="s">
        <v>19</v>
      </c>
    </row>
    <row r="558" spans="2:12" x14ac:dyDescent="0.25">
      <c r="B558" s="14" t="s">
        <v>29</v>
      </c>
      <c r="C558" s="26">
        <v>44205</v>
      </c>
      <c r="D558" s="15"/>
      <c r="E558" s="16"/>
      <c r="G558" s="83" t="str">
        <f t="shared" si="36"/>
        <v>Sa</v>
      </c>
      <c r="H558" s="26">
        <f t="shared" si="37"/>
        <v>44205</v>
      </c>
      <c r="I558" s="52"/>
      <c r="J558" s="46">
        <v>58.13</v>
      </c>
      <c r="K558" s="46" t="s">
        <v>70</v>
      </c>
      <c r="L558" s="17"/>
    </row>
    <row r="559" spans="2:12" x14ac:dyDescent="0.25">
      <c r="B559" s="14" t="s">
        <v>30</v>
      </c>
      <c r="C559" s="26">
        <v>44206</v>
      </c>
      <c r="D559" s="15"/>
      <c r="E559" s="16"/>
      <c r="G559" s="83" t="str">
        <f t="shared" si="36"/>
        <v>Di</v>
      </c>
      <c r="H559" s="26">
        <f t="shared" si="37"/>
        <v>44206</v>
      </c>
      <c r="I559" s="52"/>
      <c r="J559" s="47">
        <f>ROUND(100*J558/K557,4)</f>
        <v>6.5167999999999999</v>
      </c>
      <c r="K559" s="49" t="s">
        <v>69</v>
      </c>
      <c r="L559" s="17"/>
    </row>
    <row r="560" spans="2:12" x14ac:dyDescent="0.25">
      <c r="B560" s="1" t="s">
        <v>31</v>
      </c>
      <c r="C560" s="26">
        <v>44207</v>
      </c>
      <c r="D560" s="15"/>
      <c r="E560" s="16"/>
      <c r="G560" s="83" t="str">
        <f t="shared" si="36"/>
        <v>Lu</v>
      </c>
      <c r="H560" s="26">
        <f t="shared" si="37"/>
        <v>44207</v>
      </c>
      <c r="I560" s="52"/>
      <c r="J560" s="42"/>
      <c r="K560" s="42"/>
      <c r="L560" s="17"/>
    </row>
    <row r="561" spans="2:16" x14ac:dyDescent="0.25">
      <c r="B561" s="1" t="s">
        <v>32</v>
      </c>
      <c r="C561" s="26">
        <v>44208</v>
      </c>
      <c r="D561" s="15"/>
      <c r="E561" s="16"/>
      <c r="G561" s="83" t="str">
        <f t="shared" si="36"/>
        <v>Ma</v>
      </c>
      <c r="H561" s="26">
        <f t="shared" si="37"/>
        <v>44208</v>
      </c>
      <c r="I561" s="52"/>
      <c r="J561" s="46"/>
      <c r="K561" s="46"/>
      <c r="L561" s="17"/>
    </row>
    <row r="562" spans="2:16" x14ac:dyDescent="0.25">
      <c r="B562" s="1" t="s">
        <v>33</v>
      </c>
      <c r="C562" s="26">
        <v>44209</v>
      </c>
      <c r="D562" s="15"/>
      <c r="E562" s="16"/>
      <c r="G562" s="83" t="str">
        <f t="shared" si="36"/>
        <v>Me</v>
      </c>
      <c r="H562" s="26">
        <f t="shared" si="37"/>
        <v>44209</v>
      </c>
      <c r="I562" s="52"/>
      <c r="J562" s="47"/>
      <c r="K562" s="49"/>
      <c r="L562" s="17"/>
    </row>
    <row r="563" spans="2:16" x14ac:dyDescent="0.25">
      <c r="B563" s="1" t="s">
        <v>34</v>
      </c>
      <c r="C563" s="26">
        <v>44210</v>
      </c>
      <c r="D563" s="15"/>
      <c r="E563" s="16"/>
      <c r="G563" s="83" t="str">
        <f t="shared" si="36"/>
        <v>Je</v>
      </c>
      <c r="H563" s="26">
        <f t="shared" si="37"/>
        <v>44210</v>
      </c>
      <c r="L563" s="17"/>
    </row>
    <row r="564" spans="2:16" x14ac:dyDescent="0.25">
      <c r="B564" s="1" t="s">
        <v>28</v>
      </c>
      <c r="C564" s="26">
        <v>44211</v>
      </c>
      <c r="D564" s="1"/>
      <c r="E564" s="16"/>
      <c r="G564" s="83" t="str">
        <f t="shared" si="36"/>
        <v>Ve</v>
      </c>
      <c r="H564" s="26">
        <f t="shared" si="37"/>
        <v>44211</v>
      </c>
      <c r="L564" s="17"/>
    </row>
    <row r="565" spans="2:16" x14ac:dyDescent="0.25">
      <c r="B565" s="1" t="s">
        <v>29</v>
      </c>
      <c r="C565" s="26">
        <v>44212</v>
      </c>
      <c r="D565" s="15"/>
      <c r="E565" s="16"/>
      <c r="G565" s="83" t="str">
        <f t="shared" si="36"/>
        <v>Sa</v>
      </c>
      <c r="H565" s="26">
        <f t="shared" si="37"/>
        <v>44212</v>
      </c>
      <c r="L565" s="17"/>
    </row>
    <row r="566" spans="2:16" x14ac:dyDescent="0.25">
      <c r="B566" s="1" t="s">
        <v>30</v>
      </c>
      <c r="C566" s="26">
        <v>44213</v>
      </c>
      <c r="D566" s="15"/>
      <c r="E566" s="16"/>
      <c r="G566" s="83" t="str">
        <f t="shared" si="36"/>
        <v>Di</v>
      </c>
      <c r="H566" s="26">
        <f t="shared" si="37"/>
        <v>44213</v>
      </c>
      <c r="I566" s="52"/>
      <c r="J566" s="47"/>
      <c r="K566" s="49"/>
      <c r="L566" s="17"/>
    </row>
    <row r="567" spans="2:16" x14ac:dyDescent="0.25">
      <c r="B567" s="1" t="s">
        <v>31</v>
      </c>
      <c r="C567" s="26">
        <v>44214</v>
      </c>
      <c r="D567" s="15"/>
      <c r="E567" s="16"/>
      <c r="G567" s="83" t="str">
        <f t="shared" si="36"/>
        <v>Lu</v>
      </c>
      <c r="H567" s="26">
        <f t="shared" si="37"/>
        <v>44214</v>
      </c>
      <c r="I567" s="52"/>
      <c r="J567" s="47"/>
      <c r="K567" s="49"/>
      <c r="L567" s="17"/>
    </row>
    <row r="568" spans="2:16" x14ac:dyDescent="0.25">
      <c r="B568" s="14" t="s">
        <v>32</v>
      </c>
      <c r="C568" s="26">
        <v>44215</v>
      </c>
      <c r="D568" s="15">
        <v>36</v>
      </c>
      <c r="E568" s="16" t="s">
        <v>80</v>
      </c>
      <c r="G568" s="83" t="str">
        <f t="shared" si="36"/>
        <v>Ma</v>
      </c>
      <c r="H568" s="26">
        <f t="shared" si="37"/>
        <v>44215</v>
      </c>
      <c r="I568" s="52"/>
      <c r="J568" s="42"/>
      <c r="K568" s="42"/>
      <c r="L568" s="17"/>
    </row>
    <row r="569" spans="2:16" x14ac:dyDescent="0.25">
      <c r="B569" s="14" t="s">
        <v>33</v>
      </c>
      <c r="C569" s="26">
        <v>44216</v>
      </c>
      <c r="D569" s="15"/>
      <c r="E569" s="16"/>
      <c r="G569" s="83" t="str">
        <f t="shared" si="36"/>
        <v>Me</v>
      </c>
      <c r="H569" s="26">
        <f t="shared" si="37"/>
        <v>44216</v>
      </c>
      <c r="I569" s="52"/>
      <c r="J569" s="42"/>
      <c r="K569" s="42"/>
      <c r="L569" s="17"/>
    </row>
    <row r="570" spans="2:16" x14ac:dyDescent="0.25">
      <c r="B570" s="14" t="s">
        <v>34</v>
      </c>
      <c r="C570" s="26">
        <v>44217</v>
      </c>
      <c r="D570" s="15"/>
      <c r="E570" s="16"/>
      <c r="G570" s="83" t="str">
        <f t="shared" si="36"/>
        <v>Je</v>
      </c>
      <c r="H570" s="26">
        <f t="shared" si="37"/>
        <v>44217</v>
      </c>
      <c r="I570" s="52"/>
      <c r="J570" s="42"/>
      <c r="K570" s="42"/>
      <c r="L570" s="17"/>
    </row>
    <row r="571" spans="2:16" x14ac:dyDescent="0.25">
      <c r="B571" s="1" t="s">
        <v>28</v>
      </c>
      <c r="C571" s="26">
        <v>44218</v>
      </c>
      <c r="D571" s="15"/>
      <c r="E571" s="16"/>
      <c r="G571" s="83" t="str">
        <f t="shared" si="36"/>
        <v>Ve</v>
      </c>
      <c r="H571" s="26">
        <f t="shared" si="37"/>
        <v>44218</v>
      </c>
      <c r="I571" s="52">
        <v>74.790000000000006</v>
      </c>
      <c r="J571" s="42">
        <v>138122</v>
      </c>
      <c r="K571" s="42">
        <f>J571-J557</f>
        <v>916</v>
      </c>
      <c r="L571" s="17" t="s">
        <v>19</v>
      </c>
      <c r="N571" s="42"/>
      <c r="O571" s="42"/>
      <c r="P571" s="17"/>
    </row>
    <row r="572" spans="2:16" x14ac:dyDescent="0.25">
      <c r="B572" s="1" t="s">
        <v>29</v>
      </c>
      <c r="C572" s="26">
        <v>44219</v>
      </c>
      <c r="D572" s="15"/>
      <c r="E572" s="16"/>
      <c r="G572" s="83" t="str">
        <f t="shared" si="36"/>
        <v>Sa</v>
      </c>
      <c r="H572" s="26">
        <f t="shared" si="37"/>
        <v>44219</v>
      </c>
      <c r="I572" s="52"/>
      <c r="J572" s="46">
        <v>60.07</v>
      </c>
      <c r="K572" s="46" t="s">
        <v>70</v>
      </c>
      <c r="L572" s="17"/>
      <c r="N572" s="46"/>
      <c r="O572" s="46"/>
      <c r="P572" s="17"/>
    </row>
    <row r="573" spans="2:16" x14ac:dyDescent="0.25">
      <c r="B573" s="14" t="s">
        <v>30</v>
      </c>
      <c r="C573" s="26">
        <v>44220</v>
      </c>
      <c r="D573" s="15"/>
      <c r="E573" s="16"/>
      <c r="G573" s="83" t="str">
        <f t="shared" si="36"/>
        <v>Di</v>
      </c>
      <c r="H573" s="26">
        <f t="shared" si="37"/>
        <v>44220</v>
      </c>
      <c r="I573" s="52"/>
      <c r="J573" s="47">
        <f>ROUND(100*J572/K571,4)</f>
        <v>6.5579000000000001</v>
      </c>
      <c r="K573" s="49" t="s">
        <v>69</v>
      </c>
      <c r="L573" s="17"/>
      <c r="N573" s="47"/>
      <c r="O573" s="49"/>
      <c r="P573" s="17"/>
    </row>
    <row r="574" spans="2:16" x14ac:dyDescent="0.25">
      <c r="B574" s="14" t="s">
        <v>31</v>
      </c>
      <c r="C574" s="26">
        <v>44221</v>
      </c>
      <c r="D574" s="15"/>
      <c r="E574" s="16"/>
      <c r="G574" s="83" t="str">
        <f t="shared" si="36"/>
        <v>Lu</v>
      </c>
      <c r="H574" s="26">
        <f t="shared" si="37"/>
        <v>44221</v>
      </c>
      <c r="I574" s="52"/>
      <c r="J574" s="42"/>
      <c r="K574" s="42"/>
      <c r="L574" s="17"/>
    </row>
    <row r="575" spans="2:16" x14ac:dyDescent="0.25">
      <c r="B575" s="14" t="s">
        <v>32</v>
      </c>
      <c r="C575" s="26">
        <v>44222</v>
      </c>
      <c r="D575" s="15"/>
      <c r="E575" s="16"/>
      <c r="G575" s="83" t="str">
        <f t="shared" si="36"/>
        <v>Ma</v>
      </c>
      <c r="H575" s="26">
        <f t="shared" si="37"/>
        <v>44222</v>
      </c>
      <c r="I575" s="52"/>
      <c r="J575" s="46"/>
      <c r="K575" s="46"/>
      <c r="L575" s="17"/>
    </row>
    <row r="576" spans="2:16" x14ac:dyDescent="0.25">
      <c r="B576" s="14" t="s">
        <v>33</v>
      </c>
      <c r="C576" s="26">
        <v>44223</v>
      </c>
      <c r="D576" s="15"/>
      <c r="E576" s="16"/>
      <c r="G576" s="83" t="str">
        <f t="shared" si="36"/>
        <v>Me</v>
      </c>
      <c r="H576" s="26">
        <f t="shared" si="37"/>
        <v>44223</v>
      </c>
      <c r="I576" s="52"/>
      <c r="J576" s="47"/>
      <c r="K576" s="49"/>
      <c r="L576" s="17"/>
    </row>
    <row r="577" spans="2:12" x14ac:dyDescent="0.25">
      <c r="B577" s="14" t="s">
        <v>34</v>
      </c>
      <c r="C577" s="26">
        <v>44224</v>
      </c>
      <c r="D577" s="15"/>
      <c r="E577" s="16"/>
      <c r="G577" s="83" t="str">
        <f t="shared" si="36"/>
        <v>Je</v>
      </c>
      <c r="H577" s="26">
        <f t="shared" si="37"/>
        <v>44224</v>
      </c>
      <c r="I577" s="52"/>
      <c r="J577" s="42"/>
      <c r="K577" s="42"/>
      <c r="L577" s="17"/>
    </row>
    <row r="578" spans="2:12" x14ac:dyDescent="0.25">
      <c r="B578" s="1" t="s">
        <v>28</v>
      </c>
      <c r="C578" s="26">
        <v>44225</v>
      </c>
      <c r="D578" s="15"/>
      <c r="E578" s="16"/>
      <c r="G578" s="83" t="str">
        <f t="shared" si="36"/>
        <v>Ve</v>
      </c>
      <c r="H578" s="26">
        <f t="shared" si="37"/>
        <v>44225</v>
      </c>
      <c r="I578" s="52"/>
      <c r="J578" s="46"/>
      <c r="K578" s="46"/>
      <c r="L578" s="17"/>
    </row>
    <row r="579" spans="2:12" x14ac:dyDescent="0.25">
      <c r="B579" s="1" t="s">
        <v>29</v>
      </c>
      <c r="C579" s="26">
        <v>44226</v>
      </c>
      <c r="D579" s="15"/>
      <c r="E579" s="16"/>
      <c r="G579" s="83" t="str">
        <f t="shared" si="36"/>
        <v>Sa</v>
      </c>
      <c r="H579" s="26">
        <f t="shared" si="37"/>
        <v>44226</v>
      </c>
      <c r="I579" s="52"/>
      <c r="J579" s="47"/>
      <c r="K579" s="49"/>
      <c r="L579" s="17"/>
    </row>
    <row r="580" spans="2:12" x14ac:dyDescent="0.25">
      <c r="B580" s="14" t="s">
        <v>30</v>
      </c>
      <c r="C580" s="26">
        <v>44227</v>
      </c>
      <c r="D580" s="15"/>
      <c r="E580" s="16"/>
      <c r="G580" s="83" t="str">
        <f t="shared" si="36"/>
        <v>Di</v>
      </c>
      <c r="H580" s="26">
        <f t="shared" si="37"/>
        <v>44227</v>
      </c>
      <c r="I580" s="52"/>
      <c r="J580" s="42"/>
      <c r="K580" s="42"/>
      <c r="L580" s="17"/>
    </row>
    <row r="581" spans="2:12" x14ac:dyDescent="0.25">
      <c r="B581" s="14"/>
      <c r="C581" s="1"/>
      <c r="D581" s="15">
        <f>SUM(D550:D580)</f>
        <v>36</v>
      </c>
      <c r="E581" s="16" t="s">
        <v>19</v>
      </c>
      <c r="G581" s="14"/>
      <c r="H581" s="15"/>
      <c r="I581" s="52"/>
      <c r="J581" s="46"/>
      <c r="K581" s="46"/>
      <c r="L581" s="17"/>
    </row>
    <row r="582" spans="2:12" x14ac:dyDescent="0.25">
      <c r="B582" s="14"/>
      <c r="C582" s="15">
        <v>0.35</v>
      </c>
      <c r="D582" s="59">
        <f>ROUND(D581*C582,2)</f>
        <v>12.6</v>
      </c>
      <c r="E582" s="16"/>
      <c r="G582" s="14"/>
      <c r="H582" s="15"/>
      <c r="I582" s="52"/>
      <c r="J582" s="47"/>
      <c r="K582" s="49"/>
      <c r="L582" s="17"/>
    </row>
    <row r="583" spans="2:12" x14ac:dyDescent="0.25">
      <c r="B583" s="14"/>
      <c r="C583" s="15"/>
      <c r="D583" s="15"/>
      <c r="E583" s="16"/>
      <c r="G583" s="14"/>
      <c r="H583" s="15"/>
      <c r="I583" s="52"/>
      <c r="J583" s="42"/>
      <c r="K583" s="42"/>
      <c r="L583" s="17"/>
    </row>
    <row r="584" spans="2:12" x14ac:dyDescent="0.25">
      <c r="B584" s="29" t="s">
        <v>36</v>
      </c>
      <c r="C584" s="15"/>
      <c r="D584" s="59">
        <v>8</v>
      </c>
      <c r="E584" s="31" t="s">
        <v>40</v>
      </c>
      <c r="F584" s="32"/>
      <c r="G584" s="29"/>
      <c r="H584" s="15"/>
      <c r="I584" s="52"/>
      <c r="J584" s="42"/>
      <c r="K584" s="42"/>
      <c r="L584" s="17"/>
    </row>
    <row r="585" spans="2:12" x14ac:dyDescent="0.25">
      <c r="B585" s="14"/>
      <c r="C585" s="15"/>
      <c r="D585" s="59">
        <v>15</v>
      </c>
      <c r="E585" s="31" t="s">
        <v>41</v>
      </c>
      <c r="F585" s="32"/>
      <c r="G585" s="14"/>
      <c r="H585" s="15"/>
      <c r="I585" s="52"/>
      <c r="J585" s="42"/>
      <c r="K585" s="42"/>
      <c r="L585" s="17"/>
    </row>
    <row r="586" spans="2:12" x14ac:dyDescent="0.25">
      <c r="B586" s="14"/>
      <c r="C586" s="15"/>
      <c r="D586" s="85">
        <v>25</v>
      </c>
      <c r="E586" s="16" t="s">
        <v>156</v>
      </c>
      <c r="F586" s="32"/>
      <c r="G586" s="14"/>
      <c r="H586" s="15"/>
      <c r="I586" s="52"/>
      <c r="J586" s="42"/>
      <c r="K586" s="42"/>
      <c r="L586" s="17"/>
    </row>
    <row r="587" spans="2:12" ht="30.75" thickBot="1" x14ac:dyDescent="0.3">
      <c r="B587" s="14"/>
      <c r="C587" s="15"/>
      <c r="D587" s="59">
        <v>30</v>
      </c>
      <c r="E587" s="31" t="s">
        <v>153</v>
      </c>
      <c r="G587" s="14"/>
      <c r="H587" s="15"/>
      <c r="I587" s="42" t="s">
        <v>100</v>
      </c>
      <c r="J587" s="45"/>
      <c r="K587" s="42" t="s">
        <v>101</v>
      </c>
      <c r="L587" s="80" t="s">
        <v>47</v>
      </c>
    </row>
    <row r="588" spans="2:12" ht="15.75" thickBot="1" x14ac:dyDescent="0.3">
      <c r="B588" s="29" t="s">
        <v>37</v>
      </c>
      <c r="C588" s="15"/>
      <c r="D588" s="60">
        <f>SUM(D582:D587)</f>
        <v>90.6</v>
      </c>
      <c r="E588" s="16"/>
      <c r="G588" s="29" t="s">
        <v>37</v>
      </c>
      <c r="H588" s="15"/>
      <c r="I588" s="55">
        <f>SUM(I549:I587)</f>
        <v>145.77000000000001</v>
      </c>
      <c r="J588" s="57"/>
      <c r="K588" s="57">
        <f>SUM(L549:L587)</f>
        <v>0</v>
      </c>
      <c r="L588" s="34">
        <f>I588+K588</f>
        <v>145.77000000000001</v>
      </c>
    </row>
    <row r="589" spans="2:12" x14ac:dyDescent="0.25">
      <c r="B589" s="35"/>
      <c r="C589" s="36"/>
      <c r="D589" s="36"/>
      <c r="E589" s="37"/>
      <c r="G589" s="35"/>
      <c r="H589" s="36"/>
      <c r="I589" s="56"/>
      <c r="J589" s="44"/>
      <c r="K589" s="44"/>
      <c r="L589" s="38"/>
    </row>
    <row r="593" spans="2:12" x14ac:dyDescent="0.25">
      <c r="B593" s="79" t="s">
        <v>163</v>
      </c>
      <c r="G593" s="1" t="s">
        <v>138</v>
      </c>
      <c r="I593" s="54"/>
      <c r="J593" s="45"/>
      <c r="K593" s="45"/>
    </row>
    <row r="594" spans="2:12" x14ac:dyDescent="0.25">
      <c r="B594" s="7"/>
      <c r="C594" s="8"/>
      <c r="D594" s="8"/>
      <c r="E594" s="9" t="s">
        <v>13</v>
      </c>
      <c r="F594" s="10"/>
      <c r="G594" s="7"/>
      <c r="H594" s="12" t="s">
        <v>38</v>
      </c>
      <c r="I594" s="51"/>
      <c r="J594" s="41"/>
      <c r="K594" s="41"/>
      <c r="L594" s="13"/>
    </row>
    <row r="595" spans="2:12" x14ac:dyDescent="0.25">
      <c r="B595" s="14"/>
      <c r="C595" s="15"/>
      <c r="D595" s="15"/>
      <c r="E595" s="58" t="s">
        <v>103</v>
      </c>
      <c r="G595" s="14"/>
      <c r="H595" s="19" t="s">
        <v>0</v>
      </c>
      <c r="I595" s="53" t="s">
        <v>39</v>
      </c>
      <c r="J595" s="43" t="s">
        <v>53</v>
      </c>
      <c r="K595" s="43" t="s">
        <v>52</v>
      </c>
      <c r="L595" s="23" t="s">
        <v>68</v>
      </c>
    </row>
    <row r="596" spans="2:12" ht="15.75" x14ac:dyDescent="0.25">
      <c r="B596" s="14"/>
      <c r="C596" s="25">
        <v>44228</v>
      </c>
      <c r="D596" s="15"/>
      <c r="E596" s="16"/>
      <c r="G596" s="14"/>
      <c r="H596" s="25">
        <f>C596</f>
        <v>44228</v>
      </c>
      <c r="I596" s="52"/>
      <c r="J596" s="42"/>
      <c r="K596" s="42"/>
      <c r="L596" s="17"/>
    </row>
    <row r="597" spans="2:12" x14ac:dyDescent="0.25">
      <c r="B597" s="14" t="s">
        <v>31</v>
      </c>
      <c r="C597" s="26">
        <v>44228</v>
      </c>
      <c r="D597" s="15"/>
      <c r="E597" s="16"/>
      <c r="G597" s="83" t="str">
        <f>B597</f>
        <v>Lu</v>
      </c>
      <c r="H597" s="26">
        <f>C597</f>
        <v>44228</v>
      </c>
      <c r="I597" s="52"/>
      <c r="J597" s="42"/>
      <c r="K597" s="42"/>
      <c r="L597" s="17"/>
    </row>
    <row r="598" spans="2:12" x14ac:dyDescent="0.25">
      <c r="B598" s="14" t="s">
        <v>32</v>
      </c>
      <c r="C598" s="26">
        <v>44229</v>
      </c>
      <c r="D598" s="15"/>
      <c r="E598" s="16"/>
      <c r="G598" s="83" t="str">
        <f t="shared" ref="G598:G627" si="38">B598</f>
        <v>Ma</v>
      </c>
      <c r="H598" s="26">
        <f t="shared" ref="H598:H624" si="39">C598</f>
        <v>44229</v>
      </c>
      <c r="I598" s="52"/>
      <c r="J598" s="42"/>
      <c r="K598" s="42"/>
      <c r="L598" s="17"/>
    </row>
    <row r="599" spans="2:12" x14ac:dyDescent="0.25">
      <c r="B599" s="14" t="s">
        <v>33</v>
      </c>
      <c r="C599" s="26">
        <v>44230</v>
      </c>
      <c r="D599" s="15"/>
      <c r="E599" s="16"/>
      <c r="G599" s="83" t="str">
        <f t="shared" si="38"/>
        <v>Me</v>
      </c>
      <c r="H599" s="26">
        <f t="shared" si="39"/>
        <v>44230</v>
      </c>
      <c r="I599" s="52"/>
      <c r="J599" s="46"/>
      <c r="K599" s="46"/>
      <c r="L599" s="17"/>
    </row>
    <row r="600" spans="2:12" x14ac:dyDescent="0.25">
      <c r="B600" s="14" t="s">
        <v>34</v>
      </c>
      <c r="C600" s="26">
        <v>44231</v>
      </c>
      <c r="D600" s="15"/>
      <c r="E600" s="16"/>
      <c r="G600" s="83" t="str">
        <f t="shared" si="38"/>
        <v>Je</v>
      </c>
      <c r="H600" s="26">
        <f t="shared" si="39"/>
        <v>44231</v>
      </c>
      <c r="I600" s="52"/>
      <c r="J600" s="42"/>
      <c r="K600" s="42"/>
      <c r="L600" s="17"/>
    </row>
    <row r="601" spans="2:12" x14ac:dyDescent="0.25">
      <c r="B601" s="14" t="s">
        <v>28</v>
      </c>
      <c r="C601" s="26">
        <v>44232</v>
      </c>
      <c r="D601" s="15"/>
      <c r="E601" s="16"/>
      <c r="G601" s="83" t="str">
        <f t="shared" si="38"/>
        <v>Ve</v>
      </c>
      <c r="H601" s="26">
        <f t="shared" si="39"/>
        <v>44232</v>
      </c>
      <c r="I601" s="52">
        <v>75.81</v>
      </c>
      <c r="J601" s="42">
        <v>139019</v>
      </c>
      <c r="K601" s="42">
        <f>J601-J571</f>
        <v>897</v>
      </c>
      <c r="L601" s="17" t="s">
        <v>19</v>
      </c>
    </row>
    <row r="602" spans="2:12" x14ac:dyDescent="0.25">
      <c r="B602" s="14" t="s">
        <v>29</v>
      </c>
      <c r="C602" s="26">
        <v>44233</v>
      </c>
      <c r="D602" s="15"/>
      <c r="E602" s="17"/>
      <c r="G602" s="83" t="str">
        <f t="shared" si="38"/>
        <v>Sa</v>
      </c>
      <c r="H602" s="26">
        <f t="shared" si="39"/>
        <v>44233</v>
      </c>
      <c r="I602" s="52"/>
      <c r="J602" s="46">
        <v>60.07</v>
      </c>
      <c r="K602" s="46" t="s">
        <v>70</v>
      </c>
      <c r="L602" s="17"/>
    </row>
    <row r="603" spans="2:12" x14ac:dyDescent="0.25">
      <c r="B603" s="14" t="s">
        <v>30</v>
      </c>
      <c r="C603" s="26">
        <v>44234</v>
      </c>
      <c r="D603" s="15"/>
      <c r="E603" s="16"/>
      <c r="G603" s="83" t="str">
        <f t="shared" si="38"/>
        <v>Di</v>
      </c>
      <c r="H603" s="26">
        <f t="shared" si="39"/>
        <v>44234</v>
      </c>
      <c r="I603" s="52"/>
      <c r="J603" s="47">
        <f>ROUND(100*J602/K601,4)</f>
        <v>6.6967999999999996</v>
      </c>
      <c r="K603" s="49" t="s">
        <v>69</v>
      </c>
      <c r="L603" s="17"/>
    </row>
    <row r="604" spans="2:12" x14ac:dyDescent="0.25">
      <c r="B604" s="1" t="s">
        <v>31</v>
      </c>
      <c r="C604" s="26">
        <v>44235</v>
      </c>
      <c r="D604" s="1"/>
      <c r="E604" s="16"/>
      <c r="G604" s="83" t="str">
        <f t="shared" si="38"/>
        <v>Lu</v>
      </c>
      <c r="H604" s="26">
        <f t="shared" si="39"/>
        <v>44235</v>
      </c>
      <c r="I604" s="52"/>
      <c r="J604" s="42"/>
      <c r="K604" s="42"/>
      <c r="L604" s="17"/>
    </row>
    <row r="605" spans="2:12" x14ac:dyDescent="0.25">
      <c r="B605" s="1" t="s">
        <v>32</v>
      </c>
      <c r="C605" s="26">
        <v>44236</v>
      </c>
      <c r="D605" s="15"/>
      <c r="E605" s="16"/>
      <c r="G605" s="83" t="str">
        <f t="shared" si="38"/>
        <v>Ma</v>
      </c>
      <c r="H605" s="26">
        <f t="shared" si="39"/>
        <v>44236</v>
      </c>
      <c r="I605" s="52"/>
      <c r="J605" s="46"/>
      <c r="K605" s="46"/>
      <c r="L605" s="17"/>
    </row>
    <row r="606" spans="2:12" x14ac:dyDescent="0.25">
      <c r="B606" s="1" t="s">
        <v>33</v>
      </c>
      <c r="C606" s="26">
        <v>44237</v>
      </c>
      <c r="D606" s="15"/>
      <c r="E606" s="16"/>
      <c r="G606" s="83" t="str">
        <f t="shared" si="38"/>
        <v>Me</v>
      </c>
      <c r="H606" s="26">
        <f t="shared" si="39"/>
        <v>44237</v>
      </c>
      <c r="I606" s="52"/>
      <c r="J606" s="47"/>
      <c r="K606" s="49"/>
      <c r="L606" s="17"/>
    </row>
    <row r="607" spans="2:12" x14ac:dyDescent="0.25">
      <c r="B607" s="1" t="s">
        <v>34</v>
      </c>
      <c r="C607" s="26">
        <v>44238</v>
      </c>
      <c r="D607" s="15"/>
      <c r="E607" s="16"/>
      <c r="G607" s="83" t="str">
        <f t="shared" si="38"/>
        <v>Je</v>
      </c>
      <c r="H607" s="26">
        <f t="shared" si="39"/>
        <v>44238</v>
      </c>
      <c r="I607" s="52"/>
      <c r="J607" s="42"/>
      <c r="K607" s="42"/>
      <c r="L607" s="17"/>
    </row>
    <row r="608" spans="2:12" x14ac:dyDescent="0.25">
      <c r="B608" s="1" t="s">
        <v>28</v>
      </c>
      <c r="C608" s="26">
        <v>44239</v>
      </c>
      <c r="D608" s="15"/>
      <c r="E608" s="16"/>
      <c r="G608" s="83" t="str">
        <f t="shared" si="38"/>
        <v>Ve</v>
      </c>
      <c r="H608" s="26">
        <f t="shared" si="39"/>
        <v>44239</v>
      </c>
      <c r="I608" s="52"/>
      <c r="J608" s="46"/>
      <c r="K608" s="46"/>
      <c r="L608" s="17"/>
    </row>
    <row r="609" spans="2:16" x14ac:dyDescent="0.25">
      <c r="B609" s="1" t="s">
        <v>29</v>
      </c>
      <c r="C609" s="26">
        <v>44240</v>
      </c>
      <c r="D609" s="15"/>
      <c r="E609" s="16"/>
      <c r="G609" s="83" t="str">
        <f t="shared" si="38"/>
        <v>Sa</v>
      </c>
      <c r="H609" s="26">
        <f t="shared" si="39"/>
        <v>44240</v>
      </c>
      <c r="I609" s="52"/>
      <c r="J609" s="47"/>
      <c r="K609" s="49"/>
      <c r="L609" s="17"/>
    </row>
    <row r="610" spans="2:16" x14ac:dyDescent="0.25">
      <c r="B610" s="1" t="s">
        <v>30</v>
      </c>
      <c r="C610" s="26">
        <v>44241</v>
      </c>
      <c r="D610" s="15"/>
      <c r="E610" s="16"/>
      <c r="G610" s="83" t="str">
        <f t="shared" si="38"/>
        <v>Di</v>
      </c>
      <c r="H610" s="26">
        <f t="shared" si="39"/>
        <v>44241</v>
      </c>
      <c r="L610" s="17"/>
    </row>
    <row r="611" spans="2:16" x14ac:dyDescent="0.25">
      <c r="B611" s="1" t="s">
        <v>31</v>
      </c>
      <c r="C611" s="26">
        <v>44242</v>
      </c>
      <c r="D611" s="1"/>
      <c r="E611" s="16"/>
      <c r="G611" s="83" t="str">
        <f t="shared" si="38"/>
        <v>Lu</v>
      </c>
      <c r="H611" s="26">
        <f t="shared" si="39"/>
        <v>44242</v>
      </c>
      <c r="L611" s="17"/>
    </row>
    <row r="612" spans="2:16" x14ac:dyDescent="0.25">
      <c r="B612" s="14" t="s">
        <v>32</v>
      </c>
      <c r="C612" s="26">
        <v>44243</v>
      </c>
      <c r="D612" s="15"/>
      <c r="E612" s="16"/>
      <c r="G612" s="83" t="str">
        <f t="shared" si="38"/>
        <v>Ma</v>
      </c>
      <c r="H612" s="26">
        <f t="shared" si="39"/>
        <v>44243</v>
      </c>
      <c r="L612" s="17"/>
    </row>
    <row r="613" spans="2:16" x14ac:dyDescent="0.25">
      <c r="B613" s="14" t="s">
        <v>33</v>
      </c>
      <c r="C613" s="26">
        <v>44244</v>
      </c>
      <c r="D613" s="15"/>
      <c r="E613" s="16"/>
      <c r="G613" s="83" t="str">
        <f t="shared" si="38"/>
        <v>Me</v>
      </c>
      <c r="H613" s="26">
        <f t="shared" si="39"/>
        <v>44244</v>
      </c>
      <c r="I613" s="52"/>
      <c r="J613" s="47"/>
      <c r="K613" s="49"/>
      <c r="L613" s="17"/>
    </row>
    <row r="614" spans="2:16" x14ac:dyDescent="0.25">
      <c r="B614" s="14" t="s">
        <v>34</v>
      </c>
      <c r="C614" s="26">
        <v>44245</v>
      </c>
      <c r="D614" s="15"/>
      <c r="E614" s="16"/>
      <c r="G614" s="83" t="str">
        <f t="shared" si="38"/>
        <v>Je</v>
      </c>
      <c r="H614" s="26">
        <f t="shared" si="39"/>
        <v>44245</v>
      </c>
      <c r="I614" s="52"/>
      <c r="J614" s="47"/>
      <c r="K614" s="49"/>
      <c r="L614" s="17"/>
    </row>
    <row r="615" spans="2:16" x14ac:dyDescent="0.25">
      <c r="B615" s="1" t="s">
        <v>28</v>
      </c>
      <c r="C615" s="26">
        <v>44246</v>
      </c>
      <c r="D615" s="15"/>
      <c r="E615" s="16"/>
      <c r="G615" s="83" t="str">
        <f t="shared" si="38"/>
        <v>Ve</v>
      </c>
      <c r="H615" s="26">
        <f t="shared" si="39"/>
        <v>44246</v>
      </c>
      <c r="I615" s="52">
        <v>77.27</v>
      </c>
      <c r="J615" s="42">
        <v>139947</v>
      </c>
      <c r="K615" s="42">
        <f>J615-J601</f>
        <v>928</v>
      </c>
      <c r="L615" s="17" t="s">
        <v>19</v>
      </c>
    </row>
    <row r="616" spans="2:16" x14ac:dyDescent="0.25">
      <c r="B616" s="1" t="s">
        <v>29</v>
      </c>
      <c r="C616" s="26">
        <v>44247</v>
      </c>
      <c r="D616" s="15"/>
      <c r="E616" s="16"/>
      <c r="G616" s="83" t="str">
        <f t="shared" si="38"/>
        <v>Sa</v>
      </c>
      <c r="H616" s="26">
        <f t="shared" si="39"/>
        <v>44247</v>
      </c>
      <c r="I616" s="52"/>
      <c r="J616" s="46">
        <v>63.86</v>
      </c>
      <c r="K616" s="46" t="s">
        <v>70</v>
      </c>
      <c r="L616" s="17"/>
    </row>
    <row r="617" spans="2:16" x14ac:dyDescent="0.25">
      <c r="B617" s="14" t="s">
        <v>30</v>
      </c>
      <c r="C617" s="26">
        <v>44248</v>
      </c>
      <c r="D617" s="15"/>
      <c r="E617" s="16"/>
      <c r="G617" s="83" t="str">
        <f t="shared" si="38"/>
        <v>Di</v>
      </c>
      <c r="H617" s="26">
        <f t="shared" si="39"/>
        <v>44248</v>
      </c>
      <c r="I617" s="52"/>
      <c r="J617" s="47">
        <f>ROUND(100*J616/K615,4)</f>
        <v>6.8815</v>
      </c>
      <c r="K617" s="49" t="s">
        <v>69</v>
      </c>
      <c r="L617" s="17"/>
    </row>
    <row r="618" spans="2:16" x14ac:dyDescent="0.25">
      <c r="B618" s="14" t="s">
        <v>31</v>
      </c>
      <c r="C618" s="26">
        <v>44249</v>
      </c>
      <c r="D618" s="15"/>
      <c r="E618" s="16"/>
      <c r="G618" s="83" t="str">
        <f t="shared" si="38"/>
        <v>Lu</v>
      </c>
      <c r="H618" s="26">
        <f t="shared" si="39"/>
        <v>44249</v>
      </c>
      <c r="I618" s="52"/>
      <c r="J618" s="42"/>
      <c r="K618" s="42"/>
      <c r="L618" s="17"/>
      <c r="N618" s="42"/>
      <c r="O618" s="42"/>
      <c r="P618" s="17"/>
    </row>
    <row r="619" spans="2:16" x14ac:dyDescent="0.25">
      <c r="B619" s="14" t="s">
        <v>32</v>
      </c>
      <c r="C619" s="26">
        <v>44250</v>
      </c>
      <c r="D619" s="15"/>
      <c r="E619" s="16"/>
      <c r="G619" s="83" t="str">
        <f t="shared" si="38"/>
        <v>Ma</v>
      </c>
      <c r="H619" s="26">
        <f t="shared" si="39"/>
        <v>44250</v>
      </c>
      <c r="I619" s="52"/>
      <c r="J619" s="46"/>
      <c r="K619" s="46"/>
      <c r="L619" s="17"/>
      <c r="N619" s="46"/>
      <c r="O619" s="46"/>
      <c r="P619" s="17"/>
    </row>
    <row r="620" spans="2:16" x14ac:dyDescent="0.25">
      <c r="B620" s="14" t="s">
        <v>33</v>
      </c>
      <c r="C620" s="26">
        <v>44251</v>
      </c>
      <c r="D620" s="15"/>
      <c r="E620" s="16"/>
      <c r="G620" s="83" t="str">
        <f t="shared" si="38"/>
        <v>Me</v>
      </c>
      <c r="H620" s="26">
        <f t="shared" si="39"/>
        <v>44251</v>
      </c>
      <c r="I620" s="52"/>
      <c r="J620" s="47"/>
      <c r="K620" s="49"/>
      <c r="L620" s="17"/>
      <c r="N620" s="47"/>
      <c r="O620" s="49"/>
      <c r="P620" s="17"/>
    </row>
    <row r="621" spans="2:16" x14ac:dyDescent="0.25">
      <c r="B621" s="14" t="s">
        <v>34</v>
      </c>
      <c r="C621" s="26">
        <v>44252</v>
      </c>
      <c r="D621" s="15"/>
      <c r="E621" s="16"/>
      <c r="G621" s="83" t="str">
        <f t="shared" si="38"/>
        <v>Je</v>
      </c>
      <c r="H621" s="26">
        <f t="shared" si="39"/>
        <v>44252</v>
      </c>
      <c r="I621" s="52"/>
      <c r="J621" s="42"/>
      <c r="K621" s="42"/>
      <c r="L621" s="17"/>
    </row>
    <row r="622" spans="2:16" x14ac:dyDescent="0.25">
      <c r="B622" s="1" t="s">
        <v>28</v>
      </c>
      <c r="C622" s="26">
        <v>44253</v>
      </c>
      <c r="D622" s="15">
        <v>36</v>
      </c>
      <c r="E622" s="16" t="s">
        <v>164</v>
      </c>
      <c r="G622" s="83" t="str">
        <f t="shared" si="38"/>
        <v>Ve</v>
      </c>
      <c r="H622" s="26">
        <f t="shared" si="39"/>
        <v>44253</v>
      </c>
      <c r="I622" s="52"/>
      <c r="J622" s="46"/>
      <c r="K622" s="46"/>
      <c r="L622" s="17"/>
    </row>
    <row r="623" spans="2:16" x14ac:dyDescent="0.25">
      <c r="B623" s="1" t="s">
        <v>29</v>
      </c>
      <c r="C623" s="26">
        <v>44254</v>
      </c>
      <c r="D623" s="15"/>
      <c r="E623" s="16"/>
      <c r="G623" s="83" t="str">
        <f t="shared" si="38"/>
        <v>Sa</v>
      </c>
      <c r="H623" s="26">
        <f t="shared" si="39"/>
        <v>44254</v>
      </c>
      <c r="I623" s="52"/>
      <c r="J623" s="47"/>
      <c r="K623" s="49"/>
      <c r="L623" s="17"/>
    </row>
    <row r="624" spans="2:16" x14ac:dyDescent="0.25">
      <c r="B624" s="14" t="s">
        <v>30</v>
      </c>
      <c r="C624" s="26">
        <v>44255</v>
      </c>
      <c r="D624" s="15"/>
      <c r="E624" s="16"/>
      <c r="G624" s="83" t="str">
        <f t="shared" si="38"/>
        <v>Di</v>
      </c>
      <c r="H624" s="26">
        <f t="shared" si="39"/>
        <v>44255</v>
      </c>
      <c r="I624" s="52"/>
      <c r="J624" s="42"/>
      <c r="K624" s="42"/>
      <c r="L624" s="17"/>
    </row>
    <row r="625" spans="2:12" x14ac:dyDescent="0.25">
      <c r="B625" s="14" t="s">
        <v>31</v>
      </c>
      <c r="C625" s="26"/>
      <c r="D625" s="15"/>
      <c r="E625" s="16"/>
      <c r="G625" s="83" t="str">
        <f t="shared" si="38"/>
        <v>Lu</v>
      </c>
      <c r="H625" s="26"/>
      <c r="I625" s="52"/>
      <c r="J625" s="46"/>
      <c r="K625" s="46"/>
      <c r="L625" s="17"/>
    </row>
    <row r="626" spans="2:12" x14ac:dyDescent="0.25">
      <c r="B626" s="14" t="s">
        <v>32</v>
      </c>
      <c r="C626" s="26"/>
      <c r="D626" s="15"/>
      <c r="E626" s="16"/>
      <c r="G626" s="83" t="str">
        <f t="shared" si="38"/>
        <v>Ma</v>
      </c>
      <c r="H626" s="26"/>
      <c r="I626" s="52"/>
      <c r="J626" s="47"/>
      <c r="K626" s="49"/>
      <c r="L626" s="17"/>
    </row>
    <row r="627" spans="2:12" x14ac:dyDescent="0.25">
      <c r="B627" s="14" t="s">
        <v>33</v>
      </c>
      <c r="C627" s="26"/>
      <c r="D627" s="15"/>
      <c r="E627" s="16"/>
      <c r="G627" s="83" t="str">
        <f t="shared" si="38"/>
        <v>Me</v>
      </c>
      <c r="H627" s="26"/>
      <c r="I627" s="52"/>
      <c r="J627" s="42"/>
      <c r="K627" s="42"/>
      <c r="L627" s="17"/>
    </row>
    <row r="628" spans="2:12" x14ac:dyDescent="0.25">
      <c r="B628" s="14"/>
      <c r="C628" s="1"/>
      <c r="D628" s="15">
        <f>SUM(D597:D627)</f>
        <v>36</v>
      </c>
      <c r="E628" s="16" t="s">
        <v>19</v>
      </c>
      <c r="G628" s="14"/>
      <c r="H628" s="15"/>
      <c r="I628" s="52"/>
      <c r="J628" s="46"/>
      <c r="K628" s="46"/>
      <c r="L628" s="17"/>
    </row>
    <row r="629" spans="2:12" x14ac:dyDescent="0.25">
      <c r="B629" s="14"/>
      <c r="C629" s="15">
        <v>0.35</v>
      </c>
      <c r="D629" s="59">
        <f>ROUND(D628*C629,2)</f>
        <v>12.6</v>
      </c>
      <c r="E629" s="16"/>
      <c r="G629" s="14"/>
      <c r="H629" s="15"/>
      <c r="I629" s="52"/>
      <c r="J629" s="47"/>
      <c r="K629" s="49"/>
      <c r="L629" s="17"/>
    </row>
    <row r="630" spans="2:12" x14ac:dyDescent="0.25">
      <c r="B630" s="14"/>
      <c r="C630" s="15"/>
      <c r="D630" s="15"/>
      <c r="E630" s="16"/>
      <c r="G630" s="14"/>
      <c r="H630" s="15"/>
      <c r="I630" s="52"/>
      <c r="J630" s="42"/>
      <c r="K630" s="42"/>
      <c r="L630" s="17"/>
    </row>
    <row r="631" spans="2:12" x14ac:dyDescent="0.25">
      <c r="B631" s="29" t="s">
        <v>36</v>
      </c>
      <c r="C631" s="15"/>
      <c r="D631" s="59">
        <v>8</v>
      </c>
      <c r="E631" s="31" t="s">
        <v>40</v>
      </c>
      <c r="F631" s="32"/>
      <c r="G631" s="29"/>
      <c r="H631" s="15"/>
      <c r="I631" s="52"/>
      <c r="J631" s="42"/>
      <c r="K631" s="42"/>
      <c r="L631" s="17"/>
    </row>
    <row r="632" spans="2:12" x14ac:dyDescent="0.25">
      <c r="B632" s="14"/>
      <c r="C632" s="15"/>
      <c r="D632" s="59">
        <v>15</v>
      </c>
      <c r="E632" s="31" t="s">
        <v>41</v>
      </c>
      <c r="F632" s="32"/>
      <c r="G632" s="14"/>
      <c r="H632" s="15"/>
      <c r="I632" s="52"/>
      <c r="J632" s="42"/>
      <c r="K632" s="42"/>
      <c r="L632" s="17"/>
    </row>
    <row r="633" spans="2:12" x14ac:dyDescent="0.25">
      <c r="B633" s="14"/>
      <c r="C633" s="15"/>
      <c r="D633" s="85">
        <v>25</v>
      </c>
      <c r="E633" s="16" t="s">
        <v>156</v>
      </c>
      <c r="F633" s="32"/>
      <c r="G633" s="14"/>
      <c r="H633" s="15"/>
      <c r="I633" s="52"/>
      <c r="J633" s="42"/>
      <c r="K633" s="42"/>
      <c r="L633" s="17"/>
    </row>
    <row r="634" spans="2:12" ht="30.75" thickBot="1" x14ac:dyDescent="0.3">
      <c r="B634" s="14"/>
      <c r="C634" s="15"/>
      <c r="D634" s="59">
        <v>30</v>
      </c>
      <c r="E634" s="31" t="s">
        <v>153</v>
      </c>
      <c r="G634" s="14"/>
      <c r="H634" s="15"/>
      <c r="I634" s="42" t="s">
        <v>100</v>
      </c>
      <c r="J634" s="45"/>
      <c r="K634" s="42" t="s">
        <v>101</v>
      </c>
      <c r="L634" s="80" t="s">
        <v>47</v>
      </c>
    </row>
    <row r="635" spans="2:12" ht="15.75" thickBot="1" x14ac:dyDescent="0.3">
      <c r="B635" s="29" t="s">
        <v>37</v>
      </c>
      <c r="C635" s="15"/>
      <c r="D635" s="60">
        <f>SUM(D629:D634)</f>
        <v>90.6</v>
      </c>
      <c r="E635" s="16"/>
      <c r="G635" s="29" t="s">
        <v>37</v>
      </c>
      <c r="H635" s="15"/>
      <c r="I635" s="55">
        <f>SUM(I596:I634)</f>
        <v>153.07999999999998</v>
      </c>
      <c r="J635" s="57"/>
      <c r="K635" s="57">
        <f>SUM(L596:L634)</f>
        <v>0</v>
      </c>
      <c r="L635" s="34">
        <f>I635+K635</f>
        <v>153.07999999999998</v>
      </c>
    </row>
    <row r="636" spans="2:12" x14ac:dyDescent="0.25">
      <c r="B636" s="35"/>
      <c r="C636" s="36"/>
      <c r="D636" s="36"/>
      <c r="E636" s="37"/>
      <c r="G636" s="35"/>
      <c r="H636" s="36"/>
      <c r="I636" s="56"/>
      <c r="J636" s="44"/>
      <c r="K636" s="44"/>
      <c r="L636" s="38"/>
    </row>
    <row r="639" spans="2:12" x14ac:dyDescent="0.25">
      <c r="B639" s="79" t="s">
        <v>165</v>
      </c>
      <c r="G639" s="1" t="s">
        <v>138</v>
      </c>
      <c r="I639" s="54"/>
      <c r="J639" s="45"/>
      <c r="K639" s="45"/>
    </row>
    <row r="640" spans="2:12" x14ac:dyDescent="0.25">
      <c r="B640" s="7"/>
      <c r="C640" s="8"/>
      <c r="D640" s="8"/>
      <c r="E640" s="9" t="s">
        <v>13</v>
      </c>
      <c r="F640" s="10"/>
      <c r="G640" s="7"/>
      <c r="H640" s="12" t="s">
        <v>38</v>
      </c>
      <c r="I640" s="51"/>
      <c r="J640" s="41"/>
      <c r="K640" s="41"/>
      <c r="L640" s="13"/>
    </row>
    <row r="641" spans="2:12" x14ac:dyDescent="0.25">
      <c r="B641" s="14"/>
      <c r="C641" s="15"/>
      <c r="D641" s="15"/>
      <c r="E641" s="58" t="s">
        <v>103</v>
      </c>
      <c r="G641" s="14"/>
      <c r="H641" s="19" t="s">
        <v>0</v>
      </c>
      <c r="I641" s="53" t="s">
        <v>39</v>
      </c>
      <c r="J641" s="43" t="s">
        <v>53</v>
      </c>
      <c r="K641" s="43" t="s">
        <v>52</v>
      </c>
      <c r="L641" s="23" t="s">
        <v>68</v>
      </c>
    </row>
    <row r="642" spans="2:12" ht="15.75" x14ac:dyDescent="0.25">
      <c r="B642" s="14"/>
      <c r="C642" s="25">
        <v>44256</v>
      </c>
      <c r="D642" s="15"/>
      <c r="E642" s="16"/>
      <c r="G642" s="14"/>
      <c r="H642" s="25">
        <f>C642</f>
        <v>44256</v>
      </c>
      <c r="I642" s="52"/>
      <c r="J642" s="42"/>
      <c r="K642" s="42"/>
      <c r="L642" s="17"/>
    </row>
    <row r="643" spans="2:12" x14ac:dyDescent="0.25">
      <c r="B643" s="14" t="s">
        <v>31</v>
      </c>
      <c r="C643" s="26">
        <v>44256</v>
      </c>
      <c r="D643" s="15"/>
      <c r="E643" s="16"/>
      <c r="G643" s="83" t="str">
        <f>B643</f>
        <v>Lu</v>
      </c>
      <c r="H643" s="26">
        <f>C643</f>
        <v>44256</v>
      </c>
      <c r="I643" s="52"/>
      <c r="J643" s="42"/>
      <c r="K643" s="42"/>
      <c r="L643" s="17"/>
    </row>
    <row r="644" spans="2:12" x14ac:dyDescent="0.25">
      <c r="B644" s="14" t="s">
        <v>32</v>
      </c>
      <c r="C644" s="26">
        <v>44257</v>
      </c>
      <c r="D644" s="15"/>
      <c r="E644" s="16"/>
      <c r="G644" s="83" t="str">
        <f t="shared" ref="G644:G673" si="40">B644</f>
        <v>Ma</v>
      </c>
      <c r="H644" s="26">
        <f t="shared" ref="H644:H673" si="41">C644</f>
        <v>44257</v>
      </c>
      <c r="I644" s="52"/>
      <c r="J644" s="42"/>
      <c r="K644" s="42"/>
      <c r="L644" s="17"/>
    </row>
    <row r="645" spans="2:12" x14ac:dyDescent="0.25">
      <c r="B645" s="14" t="s">
        <v>33</v>
      </c>
      <c r="C645" s="26">
        <v>44258</v>
      </c>
      <c r="D645" s="15"/>
      <c r="E645" s="16"/>
      <c r="G645" s="83" t="str">
        <f t="shared" si="40"/>
        <v>Me</v>
      </c>
      <c r="H645" s="26">
        <f t="shared" si="41"/>
        <v>44258</v>
      </c>
      <c r="I645" s="52"/>
      <c r="J645" s="46"/>
      <c r="K645" s="46"/>
      <c r="L645" s="17"/>
    </row>
    <row r="646" spans="2:12" x14ac:dyDescent="0.25">
      <c r="B646" s="14" t="s">
        <v>34</v>
      </c>
      <c r="C646" s="26">
        <v>44259</v>
      </c>
      <c r="D646" s="15"/>
      <c r="E646" s="16"/>
      <c r="G646" s="83" t="str">
        <f t="shared" si="40"/>
        <v>Je</v>
      </c>
      <c r="H646" s="26">
        <f t="shared" si="41"/>
        <v>44259</v>
      </c>
      <c r="I646" s="52"/>
      <c r="J646" s="42"/>
      <c r="K646" s="42"/>
      <c r="L646" s="17"/>
    </row>
    <row r="647" spans="2:12" x14ac:dyDescent="0.25">
      <c r="B647" s="14" t="s">
        <v>28</v>
      </c>
      <c r="C647" s="26">
        <v>44260</v>
      </c>
      <c r="D647" s="15"/>
      <c r="E647" s="16"/>
      <c r="G647" s="83" t="str">
        <f t="shared" si="40"/>
        <v>Ve</v>
      </c>
      <c r="H647" s="26">
        <f t="shared" si="41"/>
        <v>44260</v>
      </c>
      <c r="I647" s="52"/>
      <c r="J647" s="42"/>
      <c r="K647" s="42"/>
      <c r="L647" s="17"/>
    </row>
    <row r="648" spans="2:12" x14ac:dyDescent="0.25">
      <c r="B648" s="14" t="s">
        <v>29</v>
      </c>
      <c r="C648" s="26">
        <v>44261</v>
      </c>
      <c r="D648" s="15"/>
      <c r="E648" s="17"/>
      <c r="G648" s="83" t="str">
        <f t="shared" si="40"/>
        <v>Sa</v>
      </c>
      <c r="H648" s="26">
        <f t="shared" si="41"/>
        <v>44261</v>
      </c>
      <c r="I648" s="52"/>
      <c r="J648" s="46"/>
      <c r="K648" s="46"/>
      <c r="L648" s="17"/>
    </row>
    <row r="649" spans="2:12" x14ac:dyDescent="0.25">
      <c r="B649" s="14" t="s">
        <v>30</v>
      </c>
      <c r="C649" s="26">
        <v>44262</v>
      </c>
      <c r="D649" s="15"/>
      <c r="E649" s="16"/>
      <c r="G649" s="83" t="str">
        <f t="shared" si="40"/>
        <v>Di</v>
      </c>
      <c r="H649" s="26">
        <f t="shared" si="41"/>
        <v>44262</v>
      </c>
      <c r="I649" s="52">
        <v>77.8</v>
      </c>
      <c r="J649" s="42">
        <v>140847</v>
      </c>
      <c r="K649" s="42">
        <f>J649-J615</f>
        <v>900</v>
      </c>
      <c r="L649" s="17" t="s">
        <v>19</v>
      </c>
    </row>
    <row r="650" spans="2:12" x14ac:dyDescent="0.25">
      <c r="B650" s="1" t="s">
        <v>31</v>
      </c>
      <c r="C650" s="26">
        <v>44263</v>
      </c>
      <c r="D650" s="1"/>
      <c r="E650" s="16"/>
      <c r="G650" s="83" t="str">
        <f t="shared" si="40"/>
        <v>Lu</v>
      </c>
      <c r="H650" s="26">
        <f t="shared" si="41"/>
        <v>44263</v>
      </c>
      <c r="I650" s="52"/>
      <c r="J650" s="46">
        <v>57.59</v>
      </c>
      <c r="K650" s="46" t="s">
        <v>70</v>
      </c>
      <c r="L650" s="17"/>
    </row>
    <row r="651" spans="2:12" x14ac:dyDescent="0.25">
      <c r="B651" s="1" t="s">
        <v>32</v>
      </c>
      <c r="C651" s="26">
        <v>44264</v>
      </c>
      <c r="D651" s="15"/>
      <c r="E651" s="16"/>
      <c r="G651" s="83" t="str">
        <f t="shared" si="40"/>
        <v>Ma</v>
      </c>
      <c r="H651" s="26">
        <f t="shared" si="41"/>
        <v>44264</v>
      </c>
      <c r="I651" s="52"/>
      <c r="J651" s="47">
        <f>ROUND(100*J650/K649,4)</f>
        <v>6.3989000000000003</v>
      </c>
      <c r="K651" s="49" t="s">
        <v>69</v>
      </c>
      <c r="L651" s="17"/>
    </row>
    <row r="652" spans="2:12" x14ac:dyDescent="0.25">
      <c r="B652" s="1" t="s">
        <v>33</v>
      </c>
      <c r="C652" s="26">
        <v>44265</v>
      </c>
      <c r="D652" s="15">
        <v>36</v>
      </c>
      <c r="E652" s="16" t="s">
        <v>164</v>
      </c>
      <c r="G652" s="83" t="str">
        <f t="shared" si="40"/>
        <v>Me</v>
      </c>
      <c r="H652" s="26">
        <f t="shared" si="41"/>
        <v>44265</v>
      </c>
      <c r="I652" s="52"/>
      <c r="J652" s="47"/>
      <c r="K652" s="49"/>
      <c r="L652" s="17"/>
    </row>
    <row r="653" spans="2:12" x14ac:dyDescent="0.25">
      <c r="B653" s="1" t="s">
        <v>34</v>
      </c>
      <c r="C653" s="26">
        <v>44266</v>
      </c>
      <c r="D653" s="15"/>
      <c r="E653" s="16"/>
      <c r="G653" s="83" t="str">
        <f t="shared" si="40"/>
        <v>Je</v>
      </c>
      <c r="H653" s="26">
        <f t="shared" si="41"/>
        <v>44266</v>
      </c>
      <c r="I653" s="52"/>
      <c r="J653" s="42"/>
      <c r="K653" s="42"/>
      <c r="L653" s="17"/>
    </row>
    <row r="654" spans="2:12" x14ac:dyDescent="0.25">
      <c r="B654" s="1" t="s">
        <v>28</v>
      </c>
      <c r="C654" s="26">
        <v>44267</v>
      </c>
      <c r="D654" s="15"/>
      <c r="E654" s="16"/>
      <c r="G654" s="83" t="str">
        <f t="shared" si="40"/>
        <v>Ve</v>
      </c>
      <c r="H654" s="26">
        <f t="shared" si="41"/>
        <v>44267</v>
      </c>
      <c r="I654" s="52"/>
      <c r="J654" s="42"/>
      <c r="K654" s="42"/>
      <c r="L654" s="17"/>
    </row>
    <row r="655" spans="2:12" x14ac:dyDescent="0.25">
      <c r="B655" s="1" t="s">
        <v>29</v>
      </c>
      <c r="C655" s="26">
        <v>44268</v>
      </c>
      <c r="D655" s="15"/>
      <c r="E655" s="16"/>
      <c r="G655" s="83" t="str">
        <f t="shared" si="40"/>
        <v>Sa</v>
      </c>
      <c r="H655" s="26">
        <f t="shared" si="41"/>
        <v>44268</v>
      </c>
      <c r="I655" s="52"/>
      <c r="J655" s="46"/>
      <c r="K655" s="46"/>
      <c r="L655" s="17"/>
    </row>
    <row r="656" spans="2:12" x14ac:dyDescent="0.25">
      <c r="B656" s="1" t="s">
        <v>30</v>
      </c>
      <c r="C656" s="26">
        <v>44269</v>
      </c>
      <c r="D656" s="15"/>
      <c r="E656" s="16"/>
      <c r="G656" s="83" t="str">
        <f t="shared" si="40"/>
        <v>Di</v>
      </c>
      <c r="H656" s="26">
        <f t="shared" si="41"/>
        <v>44269</v>
      </c>
      <c r="I656" s="52"/>
      <c r="J656" s="47"/>
      <c r="K656" s="49"/>
      <c r="L656" s="17"/>
    </row>
    <row r="657" spans="2:15" x14ac:dyDescent="0.25">
      <c r="B657" s="1" t="s">
        <v>31</v>
      </c>
      <c r="C657" s="26">
        <v>44270</v>
      </c>
      <c r="D657" s="1"/>
      <c r="E657" s="16"/>
      <c r="G657" s="83" t="str">
        <f t="shared" si="40"/>
        <v>Lu</v>
      </c>
      <c r="H657" s="26">
        <f t="shared" si="41"/>
        <v>44270</v>
      </c>
      <c r="L657" s="17"/>
    </row>
    <row r="658" spans="2:15" x14ac:dyDescent="0.25">
      <c r="B658" s="14" t="s">
        <v>32</v>
      </c>
      <c r="C658" s="26">
        <v>44271</v>
      </c>
      <c r="D658" s="15">
        <v>36</v>
      </c>
      <c r="E658" s="16" t="s">
        <v>166</v>
      </c>
      <c r="G658" s="83" t="str">
        <f t="shared" si="40"/>
        <v>Ma</v>
      </c>
      <c r="H658" s="26">
        <f t="shared" si="41"/>
        <v>44271</v>
      </c>
      <c r="L658" s="17"/>
    </row>
    <row r="659" spans="2:15" x14ac:dyDescent="0.25">
      <c r="B659" s="14" t="s">
        <v>33</v>
      </c>
      <c r="C659" s="26">
        <v>44272</v>
      </c>
      <c r="D659" s="15"/>
      <c r="E659" s="16"/>
      <c r="G659" s="83" t="str">
        <f t="shared" si="40"/>
        <v>Me</v>
      </c>
      <c r="H659" s="26">
        <f t="shared" si="41"/>
        <v>44272</v>
      </c>
      <c r="I659" s="52"/>
      <c r="J659" s="47"/>
      <c r="K659" s="49"/>
      <c r="L659" s="17"/>
    </row>
    <row r="660" spans="2:15" x14ac:dyDescent="0.25">
      <c r="B660" s="14" t="s">
        <v>34</v>
      </c>
      <c r="C660" s="26">
        <v>44273</v>
      </c>
      <c r="D660" s="15"/>
      <c r="E660" s="16"/>
      <c r="G660" s="83" t="str">
        <f t="shared" si="40"/>
        <v>Je</v>
      </c>
      <c r="H660" s="26">
        <f t="shared" si="41"/>
        <v>44273</v>
      </c>
      <c r="I660" s="52"/>
      <c r="J660" s="47"/>
      <c r="K660" s="49"/>
      <c r="L660" s="17"/>
    </row>
    <row r="661" spans="2:15" x14ac:dyDescent="0.25">
      <c r="B661" s="1" t="s">
        <v>28</v>
      </c>
      <c r="C661" s="26">
        <v>44274</v>
      </c>
      <c r="D661" s="15"/>
      <c r="E661" s="16"/>
      <c r="G661" s="83" t="str">
        <f t="shared" si="40"/>
        <v>Ve</v>
      </c>
      <c r="H661" s="26">
        <f t="shared" si="41"/>
        <v>44274</v>
      </c>
      <c r="I661" s="52"/>
      <c r="J661" s="42"/>
      <c r="K661" s="42"/>
      <c r="L661" s="17"/>
    </row>
    <row r="662" spans="2:15" x14ac:dyDescent="0.25">
      <c r="B662" s="1" t="s">
        <v>29</v>
      </c>
      <c r="C662" s="26">
        <v>44275</v>
      </c>
      <c r="D662" s="15"/>
      <c r="E662" s="16"/>
      <c r="G662" s="83" t="str">
        <f t="shared" si="40"/>
        <v>Sa</v>
      </c>
      <c r="H662" s="26">
        <f t="shared" si="41"/>
        <v>44275</v>
      </c>
      <c r="I662" s="52"/>
      <c r="J662" s="46"/>
      <c r="K662" s="46"/>
      <c r="L662" s="17"/>
    </row>
    <row r="663" spans="2:15" x14ac:dyDescent="0.25">
      <c r="B663" s="14" t="s">
        <v>30</v>
      </c>
      <c r="C663" s="26">
        <v>44276</v>
      </c>
      <c r="D663" s="15"/>
      <c r="E663" s="16"/>
      <c r="G663" s="83" t="str">
        <f t="shared" si="40"/>
        <v>Di</v>
      </c>
      <c r="H663" s="26">
        <f t="shared" si="41"/>
        <v>44276</v>
      </c>
      <c r="I663" s="52">
        <v>80.38</v>
      </c>
      <c r="J663" s="42">
        <v>141795</v>
      </c>
      <c r="K663" s="42">
        <f>J663-J649</f>
        <v>948</v>
      </c>
      <c r="L663" s="17" t="s">
        <v>19</v>
      </c>
    </row>
    <row r="664" spans="2:15" x14ac:dyDescent="0.25">
      <c r="B664" s="14" t="s">
        <v>31</v>
      </c>
      <c r="C664" s="26">
        <v>44277</v>
      </c>
      <c r="D664" s="15"/>
      <c r="E664" s="16"/>
      <c r="G664" s="83" t="str">
        <f t="shared" si="40"/>
        <v>Lu</v>
      </c>
      <c r="H664" s="26">
        <f t="shared" si="41"/>
        <v>44277</v>
      </c>
      <c r="I664" s="52"/>
      <c r="J664" s="46">
        <v>60.71</v>
      </c>
      <c r="K664" s="46" t="s">
        <v>70</v>
      </c>
      <c r="L664" s="17"/>
      <c r="N664" s="42"/>
      <c r="O664" s="42"/>
    </row>
    <row r="665" spans="2:15" x14ac:dyDescent="0.25">
      <c r="B665" s="14" t="s">
        <v>32</v>
      </c>
      <c r="C665" s="26">
        <v>44278</v>
      </c>
      <c r="D665" s="15"/>
      <c r="E665" s="16"/>
      <c r="G665" s="83" t="str">
        <f t="shared" si="40"/>
        <v>Ma</v>
      </c>
      <c r="H665" s="26">
        <f t="shared" si="41"/>
        <v>44278</v>
      </c>
      <c r="I665" s="52"/>
      <c r="J665" s="47">
        <f>ROUND(100*J664/K663,4)</f>
        <v>6.4039999999999999</v>
      </c>
      <c r="K665" s="49" t="s">
        <v>69</v>
      </c>
      <c r="L665" s="17"/>
      <c r="N665" s="46"/>
      <c r="O665" s="46"/>
    </row>
    <row r="666" spans="2:15" x14ac:dyDescent="0.25">
      <c r="B666" s="14" t="s">
        <v>33</v>
      </c>
      <c r="C666" s="26">
        <v>44279</v>
      </c>
      <c r="D666" s="15"/>
      <c r="E666" s="16"/>
      <c r="G666" s="83" t="str">
        <f t="shared" si="40"/>
        <v>Me</v>
      </c>
      <c r="H666" s="26">
        <f t="shared" si="41"/>
        <v>44279</v>
      </c>
      <c r="I666" s="52"/>
      <c r="J666" s="47"/>
      <c r="K666" s="49"/>
      <c r="L666" s="17"/>
      <c r="N666" s="47"/>
      <c r="O666" s="49"/>
    </row>
    <row r="667" spans="2:15" x14ac:dyDescent="0.25">
      <c r="B667" s="14" t="s">
        <v>34</v>
      </c>
      <c r="C667" s="26">
        <v>44280</v>
      </c>
      <c r="D667" s="15"/>
      <c r="E667" s="16"/>
      <c r="G667" s="83" t="str">
        <f t="shared" si="40"/>
        <v>Je</v>
      </c>
      <c r="H667" s="26">
        <f t="shared" si="41"/>
        <v>44280</v>
      </c>
      <c r="K667" s="89" t="s">
        <v>167</v>
      </c>
      <c r="L667" s="81">
        <v>40</v>
      </c>
    </row>
    <row r="668" spans="2:15" x14ac:dyDescent="0.25">
      <c r="B668" s="1" t="s">
        <v>28</v>
      </c>
      <c r="C668" s="26">
        <v>44281</v>
      </c>
      <c r="D668" s="15"/>
      <c r="E668" s="16"/>
      <c r="G668" s="83" t="str">
        <f t="shared" si="40"/>
        <v>Ve</v>
      </c>
      <c r="H668" s="26">
        <f t="shared" si="41"/>
        <v>44281</v>
      </c>
      <c r="I668" s="52"/>
      <c r="J668" s="46"/>
      <c r="K668" s="46"/>
      <c r="L668" s="17"/>
    </row>
    <row r="669" spans="2:15" x14ac:dyDescent="0.25">
      <c r="B669" s="1" t="s">
        <v>29</v>
      </c>
      <c r="C669" s="26">
        <v>44282</v>
      </c>
      <c r="D669" s="15"/>
      <c r="E669" s="16"/>
      <c r="G669" s="83" t="str">
        <f t="shared" si="40"/>
        <v>Sa</v>
      </c>
      <c r="H669" s="26">
        <f t="shared" si="41"/>
        <v>44282</v>
      </c>
      <c r="I669" s="52"/>
      <c r="J669" s="47"/>
      <c r="K669" s="49"/>
      <c r="L669" s="17"/>
    </row>
    <row r="670" spans="2:15" x14ac:dyDescent="0.25">
      <c r="B670" s="14" t="s">
        <v>30</v>
      </c>
      <c r="C670" s="26">
        <v>44283</v>
      </c>
      <c r="D670" s="15"/>
      <c r="E670" s="16"/>
      <c r="G670" s="83" t="str">
        <f t="shared" si="40"/>
        <v>Di</v>
      </c>
      <c r="H670" s="26">
        <f t="shared" si="41"/>
        <v>44283</v>
      </c>
      <c r="I670" s="52"/>
      <c r="J670" s="42"/>
      <c r="K670" s="42"/>
      <c r="L670" s="17"/>
    </row>
    <row r="671" spans="2:15" x14ac:dyDescent="0.25">
      <c r="B671" s="14" t="s">
        <v>31</v>
      </c>
      <c r="C671" s="26">
        <v>44284</v>
      </c>
      <c r="D671" s="15"/>
      <c r="E671" s="16"/>
      <c r="G671" s="83" t="str">
        <f t="shared" si="40"/>
        <v>Lu</v>
      </c>
      <c r="H671" s="26">
        <f t="shared" si="41"/>
        <v>44284</v>
      </c>
      <c r="I671" s="52"/>
      <c r="J671" s="46"/>
      <c r="K671" s="46"/>
      <c r="L671" s="17"/>
    </row>
    <row r="672" spans="2:15" x14ac:dyDescent="0.25">
      <c r="B672" s="14" t="s">
        <v>32</v>
      </c>
      <c r="C672" s="26">
        <v>44285</v>
      </c>
      <c r="D672" s="15"/>
      <c r="E672" s="16"/>
      <c r="G672" s="83" t="str">
        <f t="shared" si="40"/>
        <v>Ma</v>
      </c>
      <c r="H672" s="26">
        <f t="shared" si="41"/>
        <v>44285</v>
      </c>
      <c r="I672" s="52"/>
      <c r="J672" s="47"/>
      <c r="K672" s="49"/>
      <c r="L672" s="17"/>
    </row>
    <row r="673" spans="2:12" x14ac:dyDescent="0.25">
      <c r="B673" s="14" t="s">
        <v>33</v>
      </c>
      <c r="C673" s="26">
        <v>44286</v>
      </c>
      <c r="D673" s="15"/>
      <c r="E673" s="16"/>
      <c r="G673" s="83" t="str">
        <f t="shared" si="40"/>
        <v>Me</v>
      </c>
      <c r="H673" s="26">
        <f t="shared" si="41"/>
        <v>44286</v>
      </c>
      <c r="I673" s="52"/>
      <c r="J673" s="42"/>
      <c r="K673" s="42"/>
      <c r="L673" s="17"/>
    </row>
    <row r="674" spans="2:12" x14ac:dyDescent="0.25">
      <c r="B674" s="14"/>
      <c r="C674" s="1"/>
      <c r="D674" s="15">
        <f>SUM(D643:D673)</f>
        <v>72</v>
      </c>
      <c r="E674" s="16" t="s">
        <v>19</v>
      </c>
      <c r="G674" s="14"/>
      <c r="H674" s="15"/>
      <c r="I674" s="52"/>
      <c r="J674" s="46"/>
      <c r="K674" s="46"/>
      <c r="L674" s="17"/>
    </row>
    <row r="675" spans="2:12" x14ac:dyDescent="0.25">
      <c r="B675" s="14"/>
      <c r="C675" s="15">
        <v>0.35</v>
      </c>
      <c r="D675" s="59">
        <f>ROUND(D674*C675,2)</f>
        <v>25.2</v>
      </c>
      <c r="E675" s="16"/>
      <c r="G675" s="14"/>
      <c r="H675" s="15"/>
      <c r="I675" s="52"/>
      <c r="J675" s="47"/>
      <c r="K675" s="49"/>
      <c r="L675" s="17"/>
    </row>
    <row r="676" spans="2:12" x14ac:dyDescent="0.25">
      <c r="B676" s="14"/>
      <c r="C676" s="15"/>
      <c r="D676" s="15"/>
      <c r="E676" s="16"/>
      <c r="G676" s="14"/>
      <c r="H676" s="15"/>
      <c r="I676" s="52"/>
      <c r="J676" s="42"/>
      <c r="K676" s="42"/>
      <c r="L676" s="17"/>
    </row>
    <row r="677" spans="2:12" x14ac:dyDescent="0.25">
      <c r="B677" s="29" t="s">
        <v>36</v>
      </c>
      <c r="C677" s="15"/>
      <c r="D677" s="59">
        <v>8</v>
      </c>
      <c r="E677" s="31" t="s">
        <v>40</v>
      </c>
      <c r="F677" s="32"/>
      <c r="G677" s="29"/>
      <c r="H677" s="15"/>
      <c r="I677" s="52"/>
      <c r="J677" s="42"/>
      <c r="K677" s="42"/>
      <c r="L677" s="17"/>
    </row>
    <row r="678" spans="2:12" x14ac:dyDescent="0.25">
      <c r="B678" s="14"/>
      <c r="C678" s="15"/>
      <c r="D678" s="59">
        <v>15</v>
      </c>
      <c r="E678" s="31" t="s">
        <v>41</v>
      </c>
      <c r="F678" s="32"/>
      <c r="G678" s="14"/>
      <c r="H678" s="15"/>
      <c r="I678" s="52"/>
      <c r="J678" s="42"/>
      <c r="K678" s="42"/>
      <c r="L678" s="17"/>
    </row>
    <row r="679" spans="2:12" x14ac:dyDescent="0.25">
      <c r="B679" s="14"/>
      <c r="C679" s="15"/>
      <c r="D679" s="85">
        <v>25</v>
      </c>
      <c r="E679" s="16" t="s">
        <v>156</v>
      </c>
      <c r="F679" s="32"/>
      <c r="G679" s="14"/>
      <c r="H679" s="15"/>
      <c r="I679" s="52"/>
      <c r="J679" s="42"/>
      <c r="K679" s="42"/>
      <c r="L679" s="17"/>
    </row>
    <row r="680" spans="2:12" ht="30.75" thickBot="1" x14ac:dyDescent="0.3">
      <c r="B680" s="14"/>
      <c r="C680" s="15"/>
      <c r="D680" s="59">
        <v>30</v>
      </c>
      <c r="E680" s="31" t="s">
        <v>153</v>
      </c>
      <c r="G680" s="14"/>
      <c r="H680" s="15"/>
      <c r="I680" s="42" t="s">
        <v>100</v>
      </c>
      <c r="J680" s="45"/>
      <c r="K680" s="42" t="s">
        <v>101</v>
      </c>
      <c r="L680" s="80" t="s">
        <v>47</v>
      </c>
    </row>
    <row r="681" spans="2:12" ht="15.75" thickBot="1" x14ac:dyDescent="0.3">
      <c r="B681" s="29" t="s">
        <v>37</v>
      </c>
      <c r="C681" s="15"/>
      <c r="D681" s="60">
        <f>SUM(D675:D680)</f>
        <v>103.2</v>
      </c>
      <c r="E681" s="16"/>
      <c r="G681" s="29" t="s">
        <v>37</v>
      </c>
      <c r="H681" s="15"/>
      <c r="I681" s="55">
        <f>SUM(I642:I680)</f>
        <v>158.18</v>
      </c>
      <c r="J681" s="57"/>
      <c r="K681" s="57">
        <f>SUM(L642:L680)</f>
        <v>40</v>
      </c>
      <c r="L681" s="34">
        <f>I681+K681</f>
        <v>198.18</v>
      </c>
    </row>
    <row r="682" spans="2:12" x14ac:dyDescent="0.25">
      <c r="B682" s="35"/>
      <c r="C682" s="36"/>
      <c r="D682" s="36"/>
      <c r="E682" s="37"/>
      <c r="G682" s="35"/>
      <c r="H682" s="36"/>
      <c r="I682" s="56"/>
      <c r="J682" s="44"/>
      <c r="K682" s="44"/>
      <c r="L682" s="38"/>
    </row>
    <row r="685" spans="2:12" x14ac:dyDescent="0.25">
      <c r="B685" s="79" t="s">
        <v>168</v>
      </c>
      <c r="G685" s="1" t="s">
        <v>138</v>
      </c>
      <c r="I685" s="54"/>
      <c r="J685" s="45"/>
      <c r="K685" s="45"/>
    </row>
    <row r="686" spans="2:12" x14ac:dyDescent="0.25">
      <c r="B686" s="7"/>
      <c r="C686" s="8"/>
      <c r="D686" s="8"/>
      <c r="E686" s="9" t="s">
        <v>13</v>
      </c>
      <c r="F686" s="10"/>
      <c r="G686" s="7"/>
      <c r="H686" s="12" t="s">
        <v>38</v>
      </c>
      <c r="I686" s="51"/>
      <c r="J686" s="41"/>
      <c r="K686" s="41"/>
      <c r="L686" s="13"/>
    </row>
    <row r="687" spans="2:12" x14ac:dyDescent="0.25">
      <c r="B687" s="14"/>
      <c r="C687" s="15"/>
      <c r="D687" s="15"/>
      <c r="E687" s="58" t="s">
        <v>103</v>
      </c>
      <c r="G687" s="14"/>
      <c r="H687" s="19" t="s">
        <v>0</v>
      </c>
      <c r="I687" s="53" t="s">
        <v>39</v>
      </c>
      <c r="J687" s="43" t="s">
        <v>53</v>
      </c>
      <c r="K687" s="43" t="s">
        <v>52</v>
      </c>
      <c r="L687" s="23" t="s">
        <v>68</v>
      </c>
    </row>
    <row r="688" spans="2:12" ht="15.75" x14ac:dyDescent="0.25">
      <c r="B688" s="14"/>
      <c r="C688" s="25">
        <v>44287</v>
      </c>
      <c r="D688" s="15"/>
      <c r="E688" s="16"/>
      <c r="G688" s="14"/>
      <c r="H688" s="25">
        <f>C688</f>
        <v>44287</v>
      </c>
      <c r="I688" s="52"/>
      <c r="J688" s="42"/>
      <c r="K688" s="42"/>
      <c r="L688" s="17"/>
    </row>
    <row r="689" spans="2:12" x14ac:dyDescent="0.25">
      <c r="B689" s="14" t="s">
        <v>34</v>
      </c>
      <c r="C689" s="26">
        <v>44287</v>
      </c>
      <c r="D689" s="15"/>
      <c r="E689" s="16"/>
      <c r="G689" s="83" t="str">
        <f>B689</f>
        <v>Je</v>
      </c>
      <c r="H689" s="26">
        <f>C689</f>
        <v>44287</v>
      </c>
      <c r="I689" s="52"/>
      <c r="J689" s="42"/>
      <c r="K689" s="42"/>
      <c r="L689" s="17"/>
    </row>
    <row r="690" spans="2:12" x14ac:dyDescent="0.25">
      <c r="B690" s="14" t="s">
        <v>28</v>
      </c>
      <c r="C690" s="26">
        <v>44288</v>
      </c>
      <c r="D690" s="15"/>
      <c r="E690" s="16"/>
      <c r="G690" s="83" t="str">
        <f t="shared" ref="G690:G719" si="42">B690</f>
        <v>Ve</v>
      </c>
      <c r="H690" s="26">
        <f t="shared" ref="H690:H719" si="43">C690</f>
        <v>44288</v>
      </c>
      <c r="I690" s="52"/>
      <c r="J690" s="42"/>
      <c r="K690" s="42"/>
      <c r="L690" s="17"/>
    </row>
    <row r="691" spans="2:12" x14ac:dyDescent="0.25">
      <c r="B691" s="14" t="s">
        <v>29</v>
      </c>
      <c r="C691" s="26">
        <v>44289</v>
      </c>
      <c r="D691" s="15"/>
      <c r="E691" s="16"/>
      <c r="G691" s="83" t="str">
        <f t="shared" si="42"/>
        <v>Sa</v>
      </c>
      <c r="H691" s="26">
        <f t="shared" si="43"/>
        <v>44289</v>
      </c>
      <c r="I691" s="52"/>
      <c r="J691" s="46"/>
      <c r="K691" s="46"/>
      <c r="L691" s="17"/>
    </row>
    <row r="692" spans="2:12" x14ac:dyDescent="0.25">
      <c r="B692" s="14" t="s">
        <v>30</v>
      </c>
      <c r="C692" s="26">
        <v>44290</v>
      </c>
      <c r="D692" s="15"/>
      <c r="E692" s="16"/>
      <c r="G692" s="83" t="str">
        <f t="shared" si="42"/>
        <v>Di</v>
      </c>
      <c r="H692" s="26">
        <f t="shared" si="43"/>
        <v>44290</v>
      </c>
      <c r="I692" s="52"/>
      <c r="J692" s="42"/>
      <c r="K692" s="42"/>
      <c r="L692" s="17"/>
    </row>
    <row r="693" spans="2:12" x14ac:dyDescent="0.25">
      <c r="B693" s="1" t="s">
        <v>31</v>
      </c>
      <c r="C693" s="26">
        <v>44291</v>
      </c>
      <c r="D693" s="15">
        <v>36</v>
      </c>
      <c r="E693" s="16" t="s">
        <v>164</v>
      </c>
      <c r="G693" s="83" t="str">
        <f t="shared" si="42"/>
        <v>Lu</v>
      </c>
      <c r="H693" s="26">
        <f t="shared" si="43"/>
        <v>44291</v>
      </c>
      <c r="I693" s="52">
        <v>82.12</v>
      </c>
      <c r="J693" s="42">
        <v>142735</v>
      </c>
      <c r="K693" s="42">
        <f>J693-J663</f>
        <v>940</v>
      </c>
      <c r="L693" s="17" t="s">
        <v>19</v>
      </c>
    </row>
    <row r="694" spans="2:12" x14ac:dyDescent="0.25">
      <c r="B694" s="1" t="s">
        <v>32</v>
      </c>
      <c r="C694" s="26">
        <v>44292</v>
      </c>
      <c r="D694" s="15"/>
      <c r="E694" s="17"/>
      <c r="G694" s="83" t="str">
        <f t="shared" si="42"/>
        <v>Ma</v>
      </c>
      <c r="H694" s="26">
        <f t="shared" si="43"/>
        <v>44292</v>
      </c>
      <c r="I694" s="52"/>
      <c r="J694" s="46">
        <v>63.02</v>
      </c>
      <c r="K694" s="46" t="s">
        <v>70</v>
      </c>
      <c r="L694" s="17"/>
    </row>
    <row r="695" spans="2:12" x14ac:dyDescent="0.25">
      <c r="B695" s="1" t="s">
        <v>33</v>
      </c>
      <c r="C695" s="26">
        <v>44293</v>
      </c>
      <c r="D695" s="15"/>
      <c r="E695" s="16"/>
      <c r="G695" s="83" t="str">
        <f t="shared" si="42"/>
        <v>Me</v>
      </c>
      <c r="H695" s="26">
        <f t="shared" si="43"/>
        <v>44293</v>
      </c>
      <c r="I695" s="52"/>
      <c r="J695" s="47">
        <f>ROUND(100*J694/K693,4)</f>
        <v>6.7042999999999999</v>
      </c>
      <c r="K695" s="49" t="s">
        <v>69</v>
      </c>
      <c r="L695" s="17"/>
    </row>
    <row r="696" spans="2:12" x14ac:dyDescent="0.25">
      <c r="B696" s="1" t="s">
        <v>34</v>
      </c>
      <c r="C696" s="26">
        <v>44294</v>
      </c>
      <c r="D696" s="1"/>
      <c r="E696" s="16"/>
      <c r="G696" s="83" t="str">
        <f t="shared" si="42"/>
        <v>Je</v>
      </c>
      <c r="H696" s="26">
        <f t="shared" si="43"/>
        <v>44294</v>
      </c>
      <c r="L696" s="17"/>
    </row>
    <row r="697" spans="2:12" x14ac:dyDescent="0.25">
      <c r="B697" s="1" t="s">
        <v>28</v>
      </c>
      <c r="C697" s="26">
        <v>44295</v>
      </c>
      <c r="D697" s="15"/>
      <c r="E697" s="16"/>
      <c r="G697" s="83" t="str">
        <f t="shared" si="42"/>
        <v>Ve</v>
      </c>
      <c r="H697" s="26">
        <f t="shared" si="43"/>
        <v>44295</v>
      </c>
      <c r="L697" s="17"/>
    </row>
    <row r="698" spans="2:12" x14ac:dyDescent="0.25">
      <c r="B698" s="1" t="s">
        <v>29</v>
      </c>
      <c r="C698" s="26">
        <v>44296</v>
      </c>
      <c r="D698" s="15"/>
      <c r="E698" s="16"/>
      <c r="G698" s="83" t="str">
        <f t="shared" si="42"/>
        <v>Sa</v>
      </c>
      <c r="H698" s="26">
        <f t="shared" si="43"/>
        <v>44296</v>
      </c>
      <c r="I698" s="52"/>
      <c r="J698" s="47"/>
      <c r="K698" s="49"/>
      <c r="L698" s="17"/>
    </row>
    <row r="699" spans="2:12" x14ac:dyDescent="0.25">
      <c r="B699" s="1" t="s">
        <v>30</v>
      </c>
      <c r="C699" s="26">
        <v>44297</v>
      </c>
      <c r="D699" s="15"/>
      <c r="E699" s="16"/>
      <c r="G699" s="83" t="str">
        <f t="shared" si="42"/>
        <v>Di</v>
      </c>
      <c r="H699" s="26">
        <f t="shared" si="43"/>
        <v>44297</v>
      </c>
      <c r="I699" s="52"/>
      <c r="J699" s="42"/>
      <c r="K699" s="42"/>
      <c r="L699" s="17"/>
    </row>
    <row r="700" spans="2:12" x14ac:dyDescent="0.25">
      <c r="B700" s="1" t="s">
        <v>31</v>
      </c>
      <c r="C700" s="26">
        <v>44298</v>
      </c>
      <c r="D700" s="15"/>
      <c r="E700" s="16"/>
      <c r="G700" s="83" t="str">
        <f t="shared" si="42"/>
        <v>Lu</v>
      </c>
      <c r="H700" s="26">
        <f t="shared" si="43"/>
        <v>44298</v>
      </c>
      <c r="I700" s="52"/>
      <c r="J700" s="42"/>
      <c r="K700" s="42"/>
      <c r="L700" s="17"/>
    </row>
    <row r="701" spans="2:12" x14ac:dyDescent="0.25">
      <c r="B701" s="14" t="s">
        <v>32</v>
      </c>
      <c r="C701" s="26">
        <v>44299</v>
      </c>
      <c r="D701" s="15"/>
      <c r="E701" s="16"/>
      <c r="G701" s="83" t="str">
        <f t="shared" si="42"/>
        <v>Ma</v>
      </c>
      <c r="H701" s="26">
        <f t="shared" si="43"/>
        <v>44299</v>
      </c>
      <c r="I701" s="52"/>
      <c r="J701" s="46"/>
      <c r="K701" s="46"/>
      <c r="L701" s="17"/>
    </row>
    <row r="702" spans="2:12" ht="30" x14ac:dyDescent="0.25">
      <c r="B702" s="14" t="s">
        <v>33</v>
      </c>
      <c r="C702" s="26">
        <v>44300</v>
      </c>
      <c r="D702" s="15">
        <v>36</v>
      </c>
      <c r="E702" s="16" t="s">
        <v>169</v>
      </c>
      <c r="G702" s="83" t="str">
        <f t="shared" si="42"/>
        <v>Me</v>
      </c>
      <c r="H702" s="26">
        <f t="shared" si="43"/>
        <v>44300</v>
      </c>
      <c r="I702" s="52"/>
      <c r="J702" s="47"/>
      <c r="K702" s="49"/>
      <c r="L702" s="17"/>
    </row>
    <row r="703" spans="2:12" x14ac:dyDescent="0.25">
      <c r="B703" s="14" t="s">
        <v>34</v>
      </c>
      <c r="C703" s="26">
        <v>44301</v>
      </c>
      <c r="D703" s="1"/>
      <c r="E703" s="16"/>
      <c r="G703" s="83" t="str">
        <f t="shared" si="42"/>
        <v>Je</v>
      </c>
      <c r="H703" s="26">
        <f t="shared" si="43"/>
        <v>44301</v>
      </c>
      <c r="I703" s="52">
        <v>77.709999999999994</v>
      </c>
      <c r="J703" s="42">
        <v>143670</v>
      </c>
      <c r="K703" s="42">
        <f>J703-J693</f>
        <v>935</v>
      </c>
      <c r="L703" s="17" t="s">
        <v>19</v>
      </c>
    </row>
    <row r="704" spans="2:12" x14ac:dyDescent="0.25">
      <c r="B704" s="1" t="s">
        <v>28</v>
      </c>
      <c r="C704" s="26">
        <v>44302</v>
      </c>
      <c r="D704" s="15"/>
      <c r="E704" s="16"/>
      <c r="G704" s="83" t="str">
        <f t="shared" si="42"/>
        <v>Ve</v>
      </c>
      <c r="H704" s="26">
        <f t="shared" si="43"/>
        <v>44302</v>
      </c>
      <c r="I704" s="52"/>
      <c r="J704" s="46">
        <v>59.64</v>
      </c>
      <c r="K704" s="46" t="s">
        <v>70</v>
      </c>
      <c r="L704" s="17"/>
    </row>
    <row r="705" spans="2:12" x14ac:dyDescent="0.25">
      <c r="B705" s="1" t="s">
        <v>29</v>
      </c>
      <c r="C705" s="26">
        <v>44303</v>
      </c>
      <c r="D705" s="15"/>
      <c r="E705" s="16"/>
      <c r="G705" s="83" t="str">
        <f t="shared" si="42"/>
        <v>Sa</v>
      </c>
      <c r="H705" s="26">
        <f t="shared" si="43"/>
        <v>44303</v>
      </c>
      <c r="I705" s="52"/>
      <c r="J705" s="47">
        <f>ROUND(100*J704/K703,4)</f>
        <v>6.3785999999999996</v>
      </c>
      <c r="K705" s="49" t="s">
        <v>69</v>
      </c>
      <c r="L705" s="17"/>
    </row>
    <row r="706" spans="2:12" x14ac:dyDescent="0.25">
      <c r="B706" s="14" t="s">
        <v>30</v>
      </c>
      <c r="C706" s="26">
        <v>44304</v>
      </c>
      <c r="D706" s="15"/>
      <c r="E706" s="16"/>
      <c r="G706" s="83" t="str">
        <f t="shared" si="42"/>
        <v>Di</v>
      </c>
      <c r="H706" s="26">
        <f t="shared" si="43"/>
        <v>44304</v>
      </c>
      <c r="I706" s="52"/>
      <c r="J706" s="47"/>
      <c r="K706" s="49"/>
      <c r="L706" s="17"/>
    </row>
    <row r="707" spans="2:12" x14ac:dyDescent="0.25">
      <c r="B707" s="14" t="s">
        <v>31</v>
      </c>
      <c r="C707" s="26">
        <v>44305</v>
      </c>
      <c r="D707" s="15"/>
      <c r="E707" s="16"/>
      <c r="G707" s="83" t="str">
        <f t="shared" si="42"/>
        <v>Lu</v>
      </c>
      <c r="H707" s="26">
        <f t="shared" si="43"/>
        <v>44305</v>
      </c>
      <c r="I707" s="52"/>
      <c r="J707" s="42"/>
      <c r="K707" s="42"/>
      <c r="L707" s="17"/>
    </row>
    <row r="708" spans="2:12" x14ac:dyDescent="0.25">
      <c r="B708" s="14" t="s">
        <v>32</v>
      </c>
      <c r="C708" s="26">
        <v>44306</v>
      </c>
      <c r="D708" s="15"/>
      <c r="E708" s="16"/>
      <c r="G708" s="83" t="str">
        <f t="shared" si="42"/>
        <v>Ma</v>
      </c>
      <c r="H708" s="26">
        <f t="shared" si="43"/>
        <v>44306</v>
      </c>
      <c r="I708" s="52"/>
      <c r="J708" s="46"/>
      <c r="K708" s="46"/>
      <c r="L708" s="17"/>
    </row>
    <row r="709" spans="2:12" ht="30" x14ac:dyDescent="0.25">
      <c r="B709" s="14" t="s">
        <v>33</v>
      </c>
      <c r="C709" s="26">
        <v>44307</v>
      </c>
      <c r="D709" s="15">
        <v>36</v>
      </c>
      <c r="E709" s="16" t="s">
        <v>170</v>
      </c>
      <c r="G709" s="83" t="str">
        <f t="shared" si="42"/>
        <v>Me</v>
      </c>
      <c r="H709" s="26">
        <f t="shared" si="43"/>
        <v>44307</v>
      </c>
      <c r="I709" s="52"/>
      <c r="J709" s="42"/>
      <c r="K709" s="42"/>
      <c r="L709" s="17"/>
    </row>
    <row r="710" spans="2:12" x14ac:dyDescent="0.25">
      <c r="B710" s="14" t="s">
        <v>34</v>
      </c>
      <c r="C710" s="26">
        <v>44308</v>
      </c>
      <c r="D710" s="15"/>
      <c r="E710" s="16"/>
      <c r="G710" s="83" t="str">
        <f t="shared" si="42"/>
        <v>Je</v>
      </c>
      <c r="H710" s="26">
        <f t="shared" si="43"/>
        <v>44308</v>
      </c>
      <c r="I710" s="52"/>
      <c r="J710" s="46"/>
      <c r="K710" s="46"/>
      <c r="L710" s="17"/>
    </row>
    <row r="711" spans="2:12" x14ac:dyDescent="0.25">
      <c r="B711" s="1" t="s">
        <v>28</v>
      </c>
      <c r="C711" s="26">
        <v>44309</v>
      </c>
      <c r="D711" s="15"/>
      <c r="E711" s="16"/>
      <c r="G711" s="83" t="str">
        <f t="shared" si="42"/>
        <v>Ve</v>
      </c>
      <c r="H711" s="26">
        <f t="shared" si="43"/>
        <v>44309</v>
      </c>
      <c r="I711" s="52"/>
      <c r="J711" s="47"/>
      <c r="K711" s="49"/>
      <c r="L711" s="17"/>
    </row>
    <row r="712" spans="2:12" x14ac:dyDescent="0.25">
      <c r="B712" s="1" t="s">
        <v>29</v>
      </c>
      <c r="C712" s="26">
        <v>44310</v>
      </c>
      <c r="D712" s="15"/>
      <c r="E712" s="16"/>
      <c r="G712" s="83" t="str">
        <f t="shared" si="42"/>
        <v>Sa</v>
      </c>
      <c r="H712" s="26">
        <f t="shared" si="43"/>
        <v>44310</v>
      </c>
      <c r="I712" s="52"/>
      <c r="J712" s="47"/>
      <c r="K712" s="49"/>
      <c r="L712" s="17"/>
    </row>
    <row r="713" spans="2:12" x14ac:dyDescent="0.25">
      <c r="B713" s="14" t="s">
        <v>30</v>
      </c>
      <c r="C713" s="26">
        <v>44311</v>
      </c>
      <c r="D713" s="15"/>
      <c r="E713" s="16"/>
      <c r="G713" s="83" t="str">
        <f t="shared" si="42"/>
        <v>Di</v>
      </c>
      <c r="H713" s="26">
        <f t="shared" si="43"/>
        <v>44311</v>
      </c>
      <c r="K713" s="89"/>
      <c r="L713" s="17"/>
    </row>
    <row r="714" spans="2:12" ht="30" x14ac:dyDescent="0.25">
      <c r="B714" s="14" t="s">
        <v>31</v>
      </c>
      <c r="C714" s="26">
        <v>44312</v>
      </c>
      <c r="D714" s="15">
        <v>36</v>
      </c>
      <c r="E714" s="16" t="s">
        <v>171</v>
      </c>
      <c r="G714" s="83" t="str">
        <f t="shared" si="42"/>
        <v>Lu</v>
      </c>
      <c r="H714" s="26">
        <f t="shared" si="43"/>
        <v>44312</v>
      </c>
      <c r="I714" s="52"/>
      <c r="J714" s="46"/>
      <c r="K714" s="46"/>
      <c r="L714" s="17"/>
    </row>
    <row r="715" spans="2:12" x14ac:dyDescent="0.25">
      <c r="B715" s="14" t="s">
        <v>32</v>
      </c>
      <c r="C715" s="26">
        <v>44313</v>
      </c>
      <c r="D715" s="15"/>
      <c r="E715" s="16"/>
      <c r="G715" s="83" t="str">
        <f t="shared" si="42"/>
        <v>Ma</v>
      </c>
      <c r="H715" s="26">
        <f t="shared" si="43"/>
        <v>44313</v>
      </c>
      <c r="I715" s="52"/>
      <c r="J715" s="47"/>
      <c r="K715" s="49"/>
      <c r="L715" s="17"/>
    </row>
    <row r="716" spans="2:12" x14ac:dyDescent="0.25">
      <c r="B716" s="14" t="s">
        <v>33</v>
      </c>
      <c r="C716" s="26">
        <v>44314</v>
      </c>
      <c r="D716" s="15"/>
      <c r="E716" s="16"/>
      <c r="G716" s="83" t="str">
        <f t="shared" si="42"/>
        <v>Me</v>
      </c>
      <c r="H716" s="26">
        <f t="shared" si="43"/>
        <v>44314</v>
      </c>
      <c r="I716" s="52"/>
      <c r="J716" s="42"/>
      <c r="K716" s="42"/>
      <c r="L716" s="17"/>
    </row>
    <row r="717" spans="2:12" x14ac:dyDescent="0.25">
      <c r="B717" s="14" t="s">
        <v>34</v>
      </c>
      <c r="C717" s="26">
        <v>44315</v>
      </c>
      <c r="D717" s="15"/>
      <c r="E717" s="16"/>
      <c r="G717" s="83" t="str">
        <f t="shared" si="42"/>
        <v>Je</v>
      </c>
      <c r="H717" s="26">
        <f t="shared" si="43"/>
        <v>44315</v>
      </c>
      <c r="I717" s="52"/>
      <c r="J717" s="46"/>
      <c r="K717" s="46"/>
      <c r="L717" s="17"/>
    </row>
    <row r="718" spans="2:12" x14ac:dyDescent="0.25">
      <c r="B718" s="14" t="s">
        <v>28</v>
      </c>
      <c r="C718" s="26">
        <v>44316</v>
      </c>
      <c r="D718" s="15"/>
      <c r="E718" s="16"/>
      <c r="G718" s="83" t="str">
        <f t="shared" si="42"/>
        <v>Ve</v>
      </c>
      <c r="H718" s="26">
        <f t="shared" si="43"/>
        <v>44316</v>
      </c>
      <c r="I718" s="52">
        <v>80.150000000000006</v>
      </c>
      <c r="J718" s="42">
        <v>144613</v>
      </c>
      <c r="K718" s="42">
        <f>J718-J703</f>
        <v>943</v>
      </c>
      <c r="L718" s="17" t="s">
        <v>19</v>
      </c>
    </row>
    <row r="719" spans="2:12" x14ac:dyDescent="0.25">
      <c r="B719" s="14" t="s">
        <v>29</v>
      </c>
      <c r="C719" s="26"/>
      <c r="D719" s="15"/>
      <c r="E719" s="16"/>
      <c r="G719" s="83" t="str">
        <f t="shared" si="42"/>
        <v>Sa</v>
      </c>
      <c r="H719" s="26">
        <f t="shared" si="43"/>
        <v>0</v>
      </c>
      <c r="I719" s="52"/>
      <c r="J719" s="46">
        <v>61.18</v>
      </c>
      <c r="K719" s="46" t="s">
        <v>70</v>
      </c>
      <c r="L719" s="17"/>
    </row>
    <row r="720" spans="2:12" x14ac:dyDescent="0.25">
      <c r="B720" s="14"/>
      <c r="C720" s="1"/>
      <c r="D720" s="15">
        <f>SUM(D689:D719)</f>
        <v>144</v>
      </c>
      <c r="E720" s="16" t="s">
        <v>19</v>
      </c>
      <c r="G720" s="14"/>
      <c r="H720" s="15"/>
      <c r="I720" s="52"/>
      <c r="J720" s="47">
        <f>ROUND(100*J719/K718,4)</f>
        <v>6.4878</v>
      </c>
      <c r="K720" s="49" t="s">
        <v>69</v>
      </c>
      <c r="L720" s="17"/>
    </row>
    <row r="721" spans="2:12" x14ac:dyDescent="0.25">
      <c r="B721" s="14"/>
      <c r="C721" s="15">
        <v>0.35</v>
      </c>
      <c r="D721" s="59">
        <f>ROUND(D720*C721,2)</f>
        <v>50.4</v>
      </c>
      <c r="E721" s="16"/>
      <c r="G721" s="14"/>
      <c r="H721" s="15"/>
      <c r="I721" s="52"/>
      <c r="J721" s="47"/>
      <c r="K721" s="49"/>
      <c r="L721" s="17"/>
    </row>
    <row r="722" spans="2:12" x14ac:dyDescent="0.25">
      <c r="B722" s="14"/>
      <c r="C722" s="15"/>
      <c r="D722" s="15"/>
      <c r="E722" s="16"/>
      <c r="G722" s="14"/>
      <c r="H722" s="15"/>
      <c r="I722" s="52"/>
      <c r="J722" s="42"/>
      <c r="K722" s="42"/>
      <c r="L722" s="17"/>
    </row>
    <row r="723" spans="2:12" x14ac:dyDescent="0.25">
      <c r="B723" s="29" t="s">
        <v>36</v>
      </c>
      <c r="C723" s="15"/>
      <c r="D723" s="59">
        <v>8</v>
      </c>
      <c r="E723" s="31" t="s">
        <v>40</v>
      </c>
      <c r="F723" s="32"/>
      <c r="G723" s="29"/>
      <c r="H723" s="15"/>
      <c r="I723" s="52"/>
      <c r="J723" s="42"/>
      <c r="K723" s="42"/>
      <c r="L723" s="17"/>
    </row>
    <row r="724" spans="2:12" x14ac:dyDescent="0.25">
      <c r="B724" s="14"/>
      <c r="C724" s="15"/>
      <c r="D724" s="59">
        <v>15</v>
      </c>
      <c r="E724" s="31" t="s">
        <v>41</v>
      </c>
      <c r="F724" s="32"/>
      <c r="G724" s="14"/>
      <c r="H724" s="15"/>
      <c r="I724" s="52"/>
      <c r="J724" s="42"/>
      <c r="K724" s="42"/>
      <c r="L724" s="17"/>
    </row>
    <row r="725" spans="2:12" x14ac:dyDescent="0.25">
      <c r="B725" s="14"/>
      <c r="C725" s="15"/>
      <c r="D725" s="85">
        <v>25</v>
      </c>
      <c r="E725" s="16" t="s">
        <v>156</v>
      </c>
      <c r="F725" s="32"/>
      <c r="G725" s="14"/>
      <c r="H725" s="15"/>
      <c r="I725" s="52"/>
      <c r="J725" s="42"/>
      <c r="K725" s="42"/>
      <c r="L725" s="17"/>
    </row>
    <row r="726" spans="2:12" ht="30.75" thickBot="1" x14ac:dyDescent="0.3">
      <c r="B726" s="14"/>
      <c r="C726" s="15"/>
      <c r="D726" s="59">
        <v>30</v>
      </c>
      <c r="E726" s="31" t="s">
        <v>153</v>
      </c>
      <c r="G726" s="14"/>
      <c r="H726" s="15"/>
      <c r="I726" s="42" t="s">
        <v>100</v>
      </c>
      <c r="J726" s="45"/>
      <c r="K726" s="42" t="s">
        <v>101</v>
      </c>
      <c r="L726" s="80" t="s">
        <v>47</v>
      </c>
    </row>
    <row r="727" spans="2:12" ht="15.75" thickBot="1" x14ac:dyDescent="0.3">
      <c r="B727" s="29" t="s">
        <v>37</v>
      </c>
      <c r="C727" s="15"/>
      <c r="D727" s="60">
        <f>SUM(D721:D726)</f>
        <v>128.4</v>
      </c>
      <c r="E727" s="16"/>
      <c r="G727" s="29" t="s">
        <v>37</v>
      </c>
      <c r="H727" s="15"/>
      <c r="I727" s="55">
        <f>SUM(I688:I726)</f>
        <v>239.98</v>
      </c>
      <c r="J727" s="57"/>
      <c r="K727" s="57">
        <f>SUM(L688:L726)</f>
        <v>0</v>
      </c>
      <c r="L727" s="34">
        <f>I727+K727</f>
        <v>239.98</v>
      </c>
    </row>
    <row r="728" spans="2:12" x14ac:dyDescent="0.25">
      <c r="B728" s="35"/>
      <c r="C728" s="36"/>
      <c r="D728" s="36"/>
      <c r="E728" s="37"/>
      <c r="G728" s="35"/>
      <c r="H728" s="36"/>
      <c r="I728" s="56"/>
      <c r="J728" s="44"/>
      <c r="K728" s="44"/>
      <c r="L728" s="38"/>
    </row>
    <row r="731" spans="2:12" x14ac:dyDescent="0.25">
      <c r="B731" s="79" t="s">
        <v>172</v>
      </c>
      <c r="G731" s="1" t="s">
        <v>138</v>
      </c>
      <c r="I731" s="54"/>
      <c r="J731" s="45"/>
      <c r="K731" s="45"/>
    </row>
    <row r="732" spans="2:12" x14ac:dyDescent="0.25">
      <c r="B732" s="7"/>
      <c r="C732" s="8"/>
      <c r="D732" s="8"/>
      <c r="E732" s="9" t="s">
        <v>13</v>
      </c>
      <c r="F732" s="10"/>
      <c r="G732" s="7"/>
      <c r="H732" s="12" t="s">
        <v>38</v>
      </c>
      <c r="I732" s="51"/>
      <c r="J732" s="41"/>
      <c r="K732" s="41"/>
      <c r="L732" s="13"/>
    </row>
    <row r="733" spans="2:12" x14ac:dyDescent="0.25">
      <c r="B733" s="14"/>
      <c r="C733" s="15"/>
      <c r="D733" s="15"/>
      <c r="E733" s="58" t="s">
        <v>103</v>
      </c>
      <c r="G733" s="14"/>
      <c r="H733" s="19" t="s">
        <v>0</v>
      </c>
      <c r="I733" s="53" t="s">
        <v>39</v>
      </c>
      <c r="J733" s="43" t="s">
        <v>53</v>
      </c>
      <c r="K733" s="43" t="s">
        <v>52</v>
      </c>
      <c r="L733" s="23" t="s">
        <v>68</v>
      </c>
    </row>
    <row r="734" spans="2:12" ht="15.75" x14ac:dyDescent="0.25">
      <c r="B734" s="14"/>
      <c r="C734" s="25">
        <v>44317</v>
      </c>
      <c r="D734" s="15"/>
      <c r="E734" s="16"/>
      <c r="G734" s="14"/>
      <c r="H734" s="25">
        <f>C734</f>
        <v>44317</v>
      </c>
      <c r="I734" s="52"/>
      <c r="J734" s="42"/>
      <c r="K734" s="42"/>
      <c r="L734" s="17"/>
    </row>
    <row r="735" spans="2:12" x14ac:dyDescent="0.25">
      <c r="B735" s="14" t="s">
        <v>29</v>
      </c>
      <c r="C735" s="26">
        <v>44317</v>
      </c>
      <c r="D735" s="15"/>
      <c r="E735" s="16"/>
      <c r="G735" s="83" t="str">
        <f>B735</f>
        <v>Sa</v>
      </c>
      <c r="H735" s="26">
        <f>C735</f>
        <v>44317</v>
      </c>
      <c r="I735" s="52"/>
      <c r="J735" s="42"/>
      <c r="K735" s="42"/>
      <c r="L735" s="17"/>
    </row>
    <row r="736" spans="2:12" x14ac:dyDescent="0.25">
      <c r="B736" s="14" t="s">
        <v>30</v>
      </c>
      <c r="C736" s="26">
        <v>44318</v>
      </c>
      <c r="D736" s="15"/>
      <c r="E736" s="16"/>
      <c r="G736" s="83" t="str">
        <f t="shared" ref="G736:G765" si="44">B736</f>
        <v>Di</v>
      </c>
      <c r="H736" s="26">
        <f t="shared" ref="H736:H765" si="45">C736</f>
        <v>44318</v>
      </c>
      <c r="I736" s="52"/>
      <c r="J736" s="42"/>
      <c r="K736" s="42"/>
      <c r="L736" s="17"/>
    </row>
    <row r="737" spans="2:12" x14ac:dyDescent="0.25">
      <c r="B737" s="1" t="s">
        <v>31</v>
      </c>
      <c r="C737" s="26">
        <v>44319</v>
      </c>
      <c r="D737" s="15"/>
      <c r="E737" s="16"/>
      <c r="G737" s="83" t="str">
        <f t="shared" si="44"/>
        <v>Lu</v>
      </c>
      <c r="H737" s="26">
        <f t="shared" si="45"/>
        <v>44319</v>
      </c>
      <c r="I737" s="52"/>
      <c r="J737" s="46"/>
      <c r="K737" s="46"/>
      <c r="L737" s="17"/>
    </row>
    <row r="738" spans="2:12" x14ac:dyDescent="0.25">
      <c r="B738" s="1" t="s">
        <v>32</v>
      </c>
      <c r="C738" s="26">
        <v>44320</v>
      </c>
      <c r="D738" s="15"/>
      <c r="E738" s="16"/>
      <c r="G738" s="83" t="str">
        <f t="shared" si="44"/>
        <v>Ma</v>
      </c>
      <c r="H738" s="26">
        <f t="shared" si="45"/>
        <v>44320</v>
      </c>
      <c r="I738" s="52"/>
      <c r="J738" s="42"/>
      <c r="K738" s="42"/>
      <c r="L738" s="17"/>
    </row>
    <row r="739" spans="2:12" x14ac:dyDescent="0.25">
      <c r="B739" s="1" t="s">
        <v>33</v>
      </c>
      <c r="C739" s="26">
        <v>44321</v>
      </c>
      <c r="D739" s="15">
        <v>36</v>
      </c>
      <c r="E739" s="16" t="s">
        <v>164</v>
      </c>
      <c r="G739" s="83" t="str">
        <f t="shared" si="44"/>
        <v>Me</v>
      </c>
      <c r="H739" s="26">
        <f t="shared" si="45"/>
        <v>44321</v>
      </c>
      <c r="I739" s="52"/>
      <c r="J739" s="42"/>
      <c r="K739" s="42"/>
      <c r="L739" s="17"/>
    </row>
    <row r="740" spans="2:12" x14ac:dyDescent="0.25">
      <c r="B740" s="1" t="s">
        <v>34</v>
      </c>
      <c r="C740" s="26">
        <v>44322</v>
      </c>
      <c r="D740" s="15"/>
      <c r="E740" s="17"/>
      <c r="G740" s="83" t="str">
        <f t="shared" si="44"/>
        <v>Je</v>
      </c>
      <c r="H740" s="26">
        <f t="shared" si="45"/>
        <v>44322</v>
      </c>
      <c r="I740" s="52"/>
      <c r="J740" s="46"/>
      <c r="K740" s="46"/>
      <c r="L740" s="17"/>
    </row>
    <row r="741" spans="2:12" x14ac:dyDescent="0.25">
      <c r="B741" s="1" t="s">
        <v>28</v>
      </c>
      <c r="C741" s="26">
        <v>44323</v>
      </c>
      <c r="D741" s="15"/>
      <c r="E741" s="16"/>
      <c r="G741" s="83" t="str">
        <f t="shared" si="44"/>
        <v>Ve</v>
      </c>
      <c r="H741" s="26">
        <f t="shared" si="45"/>
        <v>44323</v>
      </c>
      <c r="I741" s="52"/>
      <c r="J741" s="47"/>
      <c r="K741" s="49"/>
      <c r="L741" s="17"/>
    </row>
    <row r="742" spans="2:12" x14ac:dyDescent="0.25">
      <c r="B742" s="1" t="s">
        <v>29</v>
      </c>
      <c r="C742" s="26">
        <v>44324</v>
      </c>
      <c r="D742" s="1"/>
      <c r="E742" s="16"/>
      <c r="G742" s="83" t="str">
        <f t="shared" si="44"/>
        <v>Sa</v>
      </c>
      <c r="H742" s="26">
        <f t="shared" si="45"/>
        <v>44324</v>
      </c>
      <c r="L742" s="17"/>
    </row>
    <row r="743" spans="2:12" x14ac:dyDescent="0.25">
      <c r="B743" s="1" t="s">
        <v>30</v>
      </c>
      <c r="C743" s="26">
        <v>44325</v>
      </c>
      <c r="D743" s="15"/>
      <c r="E743" s="16"/>
      <c r="G743" s="83" t="str">
        <f t="shared" si="44"/>
        <v>Di</v>
      </c>
      <c r="H743" s="26">
        <f t="shared" si="45"/>
        <v>44325</v>
      </c>
      <c r="L743" s="17"/>
    </row>
    <row r="744" spans="2:12" x14ac:dyDescent="0.25">
      <c r="B744" s="1" t="s">
        <v>31</v>
      </c>
      <c r="C744" s="26">
        <v>44326</v>
      </c>
      <c r="D744" s="15"/>
      <c r="E744" s="16"/>
      <c r="G744" s="83" t="str">
        <f t="shared" si="44"/>
        <v>Lu</v>
      </c>
      <c r="H744" s="26">
        <f t="shared" si="45"/>
        <v>44326</v>
      </c>
      <c r="I744" s="52"/>
      <c r="J744" s="47"/>
      <c r="K744" s="49"/>
      <c r="L744" s="17"/>
    </row>
    <row r="745" spans="2:12" x14ac:dyDescent="0.25">
      <c r="B745" s="14" t="s">
        <v>32</v>
      </c>
      <c r="C745" s="26">
        <v>44327</v>
      </c>
      <c r="D745" s="15"/>
      <c r="E745" s="16"/>
      <c r="G745" s="83" t="str">
        <f t="shared" si="44"/>
        <v>Ma</v>
      </c>
      <c r="H745" s="26">
        <f t="shared" si="45"/>
        <v>44327</v>
      </c>
      <c r="I745" s="52"/>
      <c r="J745" s="42"/>
      <c r="K745" s="42"/>
      <c r="L745" s="17"/>
    </row>
    <row r="746" spans="2:12" ht="30" x14ac:dyDescent="0.25">
      <c r="B746" s="14" t="s">
        <v>33</v>
      </c>
      <c r="C746" s="26">
        <v>44328</v>
      </c>
      <c r="D746" s="15">
        <v>36</v>
      </c>
      <c r="E746" s="16" t="s">
        <v>170</v>
      </c>
      <c r="G746" s="83" t="str">
        <f t="shared" si="44"/>
        <v>Me</v>
      </c>
      <c r="H746" s="26">
        <f t="shared" si="45"/>
        <v>44328</v>
      </c>
      <c r="I746" s="52"/>
      <c r="J746" s="42"/>
      <c r="K746" s="42"/>
      <c r="L746" s="17"/>
    </row>
    <row r="747" spans="2:12" x14ac:dyDescent="0.25">
      <c r="B747" s="14" t="s">
        <v>34</v>
      </c>
      <c r="C747" s="26">
        <v>44329</v>
      </c>
      <c r="D747" s="15"/>
      <c r="E747" s="16"/>
      <c r="G747" s="83" t="str">
        <f t="shared" si="44"/>
        <v>Je</v>
      </c>
      <c r="H747" s="26">
        <f t="shared" si="45"/>
        <v>44329</v>
      </c>
      <c r="I747" s="52"/>
      <c r="J747" s="46"/>
      <c r="K747" s="46"/>
      <c r="L747" s="17"/>
    </row>
    <row r="748" spans="2:12" x14ac:dyDescent="0.25">
      <c r="B748" s="1" t="s">
        <v>28</v>
      </c>
      <c r="C748" s="26">
        <v>44330</v>
      </c>
      <c r="D748" s="15"/>
      <c r="E748" s="16"/>
      <c r="G748" s="83" t="str">
        <f t="shared" si="44"/>
        <v>Ve</v>
      </c>
      <c r="H748" s="26">
        <f t="shared" si="45"/>
        <v>44330</v>
      </c>
      <c r="I748" s="52"/>
      <c r="J748" s="47"/>
      <c r="K748" s="49"/>
      <c r="L748" s="17"/>
    </row>
    <row r="749" spans="2:12" x14ac:dyDescent="0.25">
      <c r="B749" s="1" t="s">
        <v>29</v>
      </c>
      <c r="C749" s="26">
        <v>44331</v>
      </c>
      <c r="D749" s="1"/>
      <c r="E749" s="16"/>
      <c r="G749" s="83" t="str">
        <f t="shared" si="44"/>
        <v>Sa</v>
      </c>
      <c r="H749" s="26">
        <f t="shared" si="45"/>
        <v>44331</v>
      </c>
      <c r="I749" s="52">
        <v>79.3</v>
      </c>
      <c r="J749" s="42">
        <v>145520</v>
      </c>
      <c r="K749" s="42">
        <f>J749-J718</f>
        <v>907</v>
      </c>
      <c r="L749" s="17" t="s">
        <v>19</v>
      </c>
    </row>
    <row r="750" spans="2:12" x14ac:dyDescent="0.25">
      <c r="B750" s="14" t="s">
        <v>30</v>
      </c>
      <c r="C750" s="26">
        <v>44332</v>
      </c>
      <c r="D750" s="15"/>
      <c r="E750" s="16"/>
      <c r="G750" s="83" t="str">
        <f t="shared" si="44"/>
        <v>Di</v>
      </c>
      <c r="H750" s="26">
        <f t="shared" si="45"/>
        <v>44332</v>
      </c>
      <c r="I750" s="52"/>
      <c r="J750" s="46">
        <v>59</v>
      </c>
      <c r="K750" s="46" t="s">
        <v>70</v>
      </c>
      <c r="L750" s="17"/>
    </row>
    <row r="751" spans="2:12" x14ac:dyDescent="0.25">
      <c r="B751" s="14" t="s">
        <v>31</v>
      </c>
      <c r="C751" s="26">
        <v>44333</v>
      </c>
      <c r="D751" s="15"/>
      <c r="E751" s="16"/>
      <c r="G751" s="83" t="str">
        <f t="shared" si="44"/>
        <v>Lu</v>
      </c>
      <c r="H751" s="26">
        <f t="shared" si="45"/>
        <v>44333</v>
      </c>
      <c r="I751" s="52"/>
      <c r="J751" s="47">
        <f>ROUND(100*J750/K749,4)</f>
        <v>6.5049999999999999</v>
      </c>
      <c r="K751" s="49" t="s">
        <v>69</v>
      </c>
      <c r="L751" s="17"/>
    </row>
    <row r="752" spans="2:12" x14ac:dyDescent="0.25">
      <c r="B752" s="14" t="s">
        <v>32</v>
      </c>
      <c r="C752" s="26">
        <v>44334</v>
      </c>
      <c r="D752" s="15"/>
      <c r="E752" s="16"/>
      <c r="G752" s="83" t="str">
        <f t="shared" si="44"/>
        <v>Ma</v>
      </c>
      <c r="H752" s="26">
        <f t="shared" si="45"/>
        <v>44334</v>
      </c>
      <c r="I752" s="52"/>
      <c r="J752" s="47"/>
      <c r="K752" s="49"/>
      <c r="L752" s="17"/>
    </row>
    <row r="753" spans="2:12" ht="30" customHeight="1" x14ac:dyDescent="0.25">
      <c r="B753" s="14" t="s">
        <v>33</v>
      </c>
      <c r="C753" s="26">
        <v>44335</v>
      </c>
      <c r="D753" s="15">
        <v>36</v>
      </c>
      <c r="E753" s="16" t="s">
        <v>170</v>
      </c>
      <c r="G753" s="83" t="str">
        <f t="shared" si="44"/>
        <v>Me</v>
      </c>
      <c r="H753" s="26">
        <f t="shared" si="45"/>
        <v>44335</v>
      </c>
      <c r="I753" s="52"/>
      <c r="J753" s="42"/>
      <c r="K753" s="42"/>
      <c r="L753" s="17"/>
    </row>
    <row r="754" spans="2:12" x14ac:dyDescent="0.25">
      <c r="B754" s="14" t="s">
        <v>34</v>
      </c>
      <c r="C754" s="26">
        <v>44336</v>
      </c>
      <c r="D754" s="15"/>
      <c r="E754" s="16"/>
      <c r="G754" s="83" t="str">
        <f t="shared" si="44"/>
        <v>Je</v>
      </c>
      <c r="H754" s="26">
        <f t="shared" si="45"/>
        <v>44336</v>
      </c>
      <c r="I754" s="52"/>
      <c r="J754" s="46"/>
      <c r="K754" s="46"/>
      <c r="L754" s="17"/>
    </row>
    <row r="755" spans="2:12" x14ac:dyDescent="0.25">
      <c r="B755" s="1" t="s">
        <v>28</v>
      </c>
      <c r="C755" s="26">
        <v>44337</v>
      </c>
      <c r="D755" s="1"/>
      <c r="E755" s="16"/>
      <c r="G755" s="83" t="str">
        <f t="shared" si="44"/>
        <v>Ve</v>
      </c>
      <c r="H755" s="26">
        <f t="shared" si="45"/>
        <v>44337</v>
      </c>
      <c r="I755" s="52"/>
      <c r="J755" s="42"/>
      <c r="K755" s="42"/>
      <c r="L755" s="17"/>
    </row>
    <row r="756" spans="2:12" x14ac:dyDescent="0.25">
      <c r="B756" s="1" t="s">
        <v>29</v>
      </c>
      <c r="C756" s="26">
        <v>44338</v>
      </c>
      <c r="D756" s="15"/>
      <c r="E756" s="16"/>
      <c r="G756" s="83" t="str">
        <f t="shared" si="44"/>
        <v>Sa</v>
      </c>
      <c r="H756" s="26">
        <f t="shared" si="45"/>
        <v>44338</v>
      </c>
      <c r="I756" s="52"/>
      <c r="J756" s="46"/>
      <c r="K756" s="46"/>
      <c r="L756" s="17"/>
    </row>
    <row r="757" spans="2:12" x14ac:dyDescent="0.25">
      <c r="B757" s="14" t="s">
        <v>30</v>
      </c>
      <c r="C757" s="26">
        <v>44339</v>
      </c>
      <c r="D757" s="15"/>
      <c r="E757" s="16"/>
      <c r="G757" s="83" t="str">
        <f t="shared" si="44"/>
        <v>Di</v>
      </c>
      <c r="H757" s="26">
        <f t="shared" si="45"/>
        <v>44339</v>
      </c>
      <c r="I757" s="52"/>
      <c r="J757" s="47"/>
      <c r="K757" s="49"/>
      <c r="L757" s="17"/>
    </row>
    <row r="758" spans="2:12" x14ac:dyDescent="0.25">
      <c r="B758" s="14" t="s">
        <v>31</v>
      </c>
      <c r="C758" s="26">
        <v>44340</v>
      </c>
      <c r="D758" s="15"/>
      <c r="E758" s="16"/>
      <c r="G758" s="83" t="str">
        <f t="shared" si="44"/>
        <v>Lu</v>
      </c>
      <c r="H758" s="26">
        <f t="shared" si="45"/>
        <v>44340</v>
      </c>
      <c r="I758" s="52"/>
      <c r="J758" s="47"/>
      <c r="K758" s="49"/>
      <c r="L758" s="17"/>
    </row>
    <row r="759" spans="2:12" x14ac:dyDescent="0.25">
      <c r="B759" s="14" t="s">
        <v>32</v>
      </c>
      <c r="C759" s="26">
        <v>44341</v>
      </c>
      <c r="D759" s="15"/>
      <c r="E759" s="16"/>
      <c r="G759" s="83" t="str">
        <f t="shared" si="44"/>
        <v>Ma</v>
      </c>
      <c r="H759" s="26">
        <f t="shared" si="45"/>
        <v>44341</v>
      </c>
      <c r="K759" s="89"/>
      <c r="L759" s="17"/>
    </row>
    <row r="760" spans="2:12" ht="30" x14ac:dyDescent="0.25">
      <c r="B760" s="14" t="s">
        <v>33</v>
      </c>
      <c r="C760" s="26">
        <v>44342</v>
      </c>
      <c r="D760" s="15">
        <v>36</v>
      </c>
      <c r="E760" s="16" t="s">
        <v>170</v>
      </c>
      <c r="G760" s="83" t="str">
        <f t="shared" si="44"/>
        <v>Me</v>
      </c>
      <c r="H760" s="26">
        <f t="shared" si="45"/>
        <v>44342</v>
      </c>
      <c r="I760" s="52">
        <v>82.55</v>
      </c>
      <c r="J760" s="42">
        <v>146443</v>
      </c>
      <c r="K760" s="42">
        <f>J760-J749</f>
        <v>923</v>
      </c>
      <c r="L760" s="17" t="s">
        <v>19</v>
      </c>
    </row>
    <row r="761" spans="2:12" x14ac:dyDescent="0.25">
      <c r="B761" s="14" t="s">
        <v>34</v>
      </c>
      <c r="C761" s="26">
        <v>44343</v>
      </c>
      <c r="D761" s="15"/>
      <c r="E761" s="16"/>
      <c r="G761" s="83" t="str">
        <f t="shared" si="44"/>
        <v>Je</v>
      </c>
      <c r="H761" s="26">
        <f t="shared" si="45"/>
        <v>44343</v>
      </c>
      <c r="I761" s="52"/>
      <c r="J761" s="46">
        <v>61.42</v>
      </c>
      <c r="K761" s="46" t="s">
        <v>70</v>
      </c>
      <c r="L761" s="17"/>
    </row>
    <row r="762" spans="2:12" x14ac:dyDescent="0.25">
      <c r="B762" s="14" t="s">
        <v>28</v>
      </c>
      <c r="C762" s="26">
        <v>44344</v>
      </c>
      <c r="D762" s="15"/>
      <c r="E762" s="16"/>
      <c r="G762" s="83" t="str">
        <f t="shared" si="44"/>
        <v>Ve</v>
      </c>
      <c r="H762" s="26">
        <f t="shared" si="45"/>
        <v>44344</v>
      </c>
      <c r="I762" s="52"/>
      <c r="J762" s="47">
        <f>ROUND(100*J761/K760,4)</f>
        <v>6.6543999999999999</v>
      </c>
      <c r="K762" s="49" t="s">
        <v>69</v>
      </c>
      <c r="L762" s="17"/>
    </row>
    <row r="763" spans="2:12" x14ac:dyDescent="0.25">
      <c r="B763" s="14" t="s">
        <v>29</v>
      </c>
      <c r="C763" s="26">
        <v>44345</v>
      </c>
      <c r="D763" s="15"/>
      <c r="E763" s="16"/>
      <c r="G763" s="83" t="str">
        <f t="shared" si="44"/>
        <v>Sa</v>
      </c>
      <c r="H763" s="26">
        <f t="shared" si="45"/>
        <v>44345</v>
      </c>
      <c r="I763" s="52"/>
      <c r="J763" s="46"/>
      <c r="K763" s="46"/>
      <c r="L763" s="17"/>
    </row>
    <row r="764" spans="2:12" x14ac:dyDescent="0.25">
      <c r="B764" s="14" t="s">
        <v>30</v>
      </c>
      <c r="C764" s="26">
        <v>44346</v>
      </c>
      <c r="D764" s="15"/>
      <c r="E764" s="16"/>
      <c r="G764" s="83" t="str">
        <f t="shared" si="44"/>
        <v>Di</v>
      </c>
      <c r="H764" s="26">
        <f t="shared" si="45"/>
        <v>44346</v>
      </c>
      <c r="L764" s="17"/>
    </row>
    <row r="765" spans="2:12" x14ac:dyDescent="0.25">
      <c r="B765" s="14" t="s">
        <v>31</v>
      </c>
      <c r="C765" s="26">
        <v>44347</v>
      </c>
      <c r="D765" s="15"/>
      <c r="E765" s="16"/>
      <c r="G765" s="83" t="str">
        <f t="shared" si="44"/>
        <v>Lu</v>
      </c>
      <c r="H765" s="26">
        <f t="shared" si="45"/>
        <v>44347</v>
      </c>
      <c r="L765" s="17"/>
    </row>
    <row r="766" spans="2:12" x14ac:dyDescent="0.25">
      <c r="B766" s="14"/>
      <c r="C766" s="1"/>
      <c r="D766" s="15">
        <f>SUM(D735:D765)</f>
        <v>144</v>
      </c>
      <c r="E766" s="16" t="s">
        <v>19</v>
      </c>
      <c r="G766" s="14"/>
      <c r="H766" s="15"/>
      <c r="L766" s="17"/>
    </row>
    <row r="767" spans="2:12" x14ac:dyDescent="0.25">
      <c r="B767" s="14"/>
      <c r="C767" s="15">
        <v>0.35</v>
      </c>
      <c r="D767" s="59">
        <f>ROUND(D766*C767,2)</f>
        <v>50.4</v>
      </c>
      <c r="E767" s="16"/>
      <c r="G767" s="14"/>
      <c r="H767" s="15"/>
      <c r="I767" s="52"/>
      <c r="J767" s="47"/>
      <c r="K767" s="49"/>
      <c r="L767" s="17"/>
    </row>
    <row r="768" spans="2:12" x14ac:dyDescent="0.25">
      <c r="B768" s="14"/>
      <c r="C768" s="15"/>
      <c r="D768" s="15"/>
      <c r="E768" s="16"/>
      <c r="G768" s="14"/>
      <c r="H768" s="15"/>
      <c r="I768" s="52"/>
      <c r="J768" s="42"/>
      <c r="K768" s="42"/>
      <c r="L768" s="17"/>
    </row>
    <row r="769" spans="2:12" x14ac:dyDescent="0.25">
      <c r="B769" s="29" t="s">
        <v>36</v>
      </c>
      <c r="C769" s="15"/>
      <c r="D769" s="59">
        <v>8</v>
      </c>
      <c r="E769" s="31" t="s">
        <v>40</v>
      </c>
      <c r="F769" s="32"/>
      <c r="G769" s="29"/>
      <c r="H769" s="15"/>
      <c r="I769" s="52"/>
      <c r="J769" s="42"/>
      <c r="K769" s="42"/>
      <c r="L769" s="17"/>
    </row>
    <row r="770" spans="2:12" x14ac:dyDescent="0.25">
      <c r="B770" s="14"/>
      <c r="C770" s="15"/>
      <c r="D770" s="59">
        <v>15</v>
      </c>
      <c r="E770" s="31" t="s">
        <v>41</v>
      </c>
      <c r="F770" s="32"/>
      <c r="G770" s="14"/>
      <c r="H770" s="15"/>
      <c r="I770" s="52"/>
      <c r="J770" s="42"/>
      <c r="K770" s="42"/>
      <c r="L770" s="17"/>
    </row>
    <row r="771" spans="2:12" x14ac:dyDescent="0.25">
      <c r="B771" s="14"/>
      <c r="C771" s="15"/>
      <c r="D771" s="85">
        <v>25</v>
      </c>
      <c r="E771" s="16" t="s">
        <v>156</v>
      </c>
      <c r="F771" s="32"/>
      <c r="G771" s="14"/>
      <c r="H771" s="15"/>
      <c r="I771" s="52"/>
      <c r="J771" s="42"/>
      <c r="K771" s="42"/>
      <c r="L771" s="17"/>
    </row>
    <row r="772" spans="2:12" ht="30.75" thickBot="1" x14ac:dyDescent="0.3">
      <c r="B772" s="14"/>
      <c r="C772" s="15"/>
      <c r="D772" s="59">
        <v>30</v>
      </c>
      <c r="E772" s="31" t="s">
        <v>153</v>
      </c>
      <c r="G772" s="14"/>
      <c r="H772" s="15"/>
      <c r="I772" s="42" t="s">
        <v>100</v>
      </c>
      <c r="J772" s="45"/>
      <c r="K772" s="42" t="s">
        <v>101</v>
      </c>
      <c r="L772" s="80" t="s">
        <v>47</v>
      </c>
    </row>
    <row r="773" spans="2:12" ht="15.75" thickBot="1" x14ac:dyDescent="0.3">
      <c r="B773" s="29" t="s">
        <v>37</v>
      </c>
      <c r="C773" s="15"/>
      <c r="D773" s="60">
        <f>SUM(D767:D772)</f>
        <v>128.4</v>
      </c>
      <c r="E773" s="16"/>
      <c r="G773" s="29" t="s">
        <v>37</v>
      </c>
      <c r="H773" s="15"/>
      <c r="I773" s="55">
        <f>SUM(I734:I772)</f>
        <v>161.85</v>
      </c>
      <c r="J773" s="57"/>
      <c r="K773" s="57">
        <f>SUM(L734:L772)</f>
        <v>0</v>
      </c>
      <c r="L773" s="34">
        <f>I773+K773</f>
        <v>161.85</v>
      </c>
    </row>
    <row r="774" spans="2:12" x14ac:dyDescent="0.25">
      <c r="B774" s="35"/>
      <c r="C774" s="36"/>
      <c r="D774" s="36"/>
      <c r="E774" s="37"/>
      <c r="G774" s="35"/>
      <c r="H774" s="36"/>
      <c r="I774" s="56"/>
      <c r="J774" s="44"/>
      <c r="K774" s="44"/>
      <c r="L774" s="38"/>
    </row>
    <row r="777" spans="2:12" x14ac:dyDescent="0.25">
      <c r="B777" s="79" t="s">
        <v>173</v>
      </c>
      <c r="G777" s="1" t="s">
        <v>138</v>
      </c>
      <c r="I777" s="54"/>
      <c r="J777" s="45"/>
      <c r="K777" s="45"/>
    </row>
    <row r="778" spans="2:12" x14ac:dyDescent="0.25">
      <c r="B778" s="7"/>
      <c r="C778" s="8"/>
      <c r="D778" s="8"/>
      <c r="E778" s="9" t="s">
        <v>13</v>
      </c>
      <c r="F778" s="10"/>
      <c r="G778" s="7"/>
      <c r="H778" s="12" t="s">
        <v>38</v>
      </c>
      <c r="I778" s="51"/>
      <c r="J778" s="41"/>
      <c r="K778" s="41"/>
      <c r="L778" s="13"/>
    </row>
    <row r="779" spans="2:12" x14ac:dyDescent="0.25">
      <c r="B779" s="14"/>
      <c r="C779" s="15"/>
      <c r="D779" s="15"/>
      <c r="E779" s="58" t="s">
        <v>103</v>
      </c>
      <c r="G779" s="14"/>
      <c r="H779" s="19" t="s">
        <v>0</v>
      </c>
      <c r="I779" s="53" t="s">
        <v>39</v>
      </c>
      <c r="J779" s="43" t="s">
        <v>53</v>
      </c>
      <c r="K779" s="43" t="s">
        <v>52</v>
      </c>
      <c r="L779" s="23" t="s">
        <v>68</v>
      </c>
    </row>
    <row r="780" spans="2:12" ht="15.75" x14ac:dyDescent="0.25">
      <c r="B780" s="14"/>
      <c r="C780" s="25">
        <v>44348</v>
      </c>
      <c r="D780" s="15"/>
      <c r="E780" s="16"/>
      <c r="G780" s="14"/>
      <c r="H780" s="25">
        <f>C780</f>
        <v>44348</v>
      </c>
      <c r="I780" s="52"/>
      <c r="J780" s="42"/>
      <c r="K780" s="42"/>
      <c r="L780" s="17"/>
    </row>
    <row r="781" spans="2:12" x14ac:dyDescent="0.25">
      <c r="B781" s="1" t="s">
        <v>32</v>
      </c>
      <c r="C781" s="26">
        <v>44348</v>
      </c>
      <c r="D781" s="15"/>
      <c r="E781" s="16"/>
      <c r="G781" s="83" t="str">
        <f>B781</f>
        <v>Ma</v>
      </c>
      <c r="H781" s="26">
        <f>C781</f>
        <v>44348</v>
      </c>
      <c r="I781" s="52"/>
      <c r="J781" s="42"/>
      <c r="K781" s="42"/>
      <c r="L781" s="17"/>
    </row>
    <row r="782" spans="2:12" ht="30" x14ac:dyDescent="0.25">
      <c r="B782" s="1" t="s">
        <v>33</v>
      </c>
      <c r="C782" s="26">
        <v>44349</v>
      </c>
      <c r="D782" s="15">
        <v>36</v>
      </c>
      <c r="E782" s="16" t="s">
        <v>170</v>
      </c>
      <c r="G782" s="83" t="str">
        <f t="shared" ref="G782:G811" si="46">B782</f>
        <v>Me</v>
      </c>
      <c r="H782" s="26">
        <f t="shared" ref="H782:H811" si="47">C782</f>
        <v>44349</v>
      </c>
      <c r="I782" s="52"/>
      <c r="J782" s="42"/>
      <c r="K782" s="42"/>
      <c r="L782" s="17"/>
    </row>
    <row r="783" spans="2:12" x14ac:dyDescent="0.25">
      <c r="B783" s="1" t="s">
        <v>34</v>
      </c>
      <c r="C783" s="26">
        <v>44350</v>
      </c>
      <c r="D783" s="15"/>
      <c r="E783" s="16"/>
      <c r="G783" s="83" t="str">
        <f t="shared" si="46"/>
        <v>Je</v>
      </c>
      <c r="H783" s="26">
        <f t="shared" si="47"/>
        <v>44350</v>
      </c>
      <c r="I783" s="52"/>
      <c r="J783" s="46"/>
      <c r="K783" s="46"/>
      <c r="L783" s="17"/>
    </row>
    <row r="784" spans="2:12" x14ac:dyDescent="0.25">
      <c r="B784" s="1" t="s">
        <v>28</v>
      </c>
      <c r="C784" s="26">
        <v>44351</v>
      </c>
      <c r="D784" s="15"/>
      <c r="E784" s="16"/>
      <c r="G784" s="83" t="str">
        <f t="shared" si="46"/>
        <v>Ve</v>
      </c>
      <c r="H784" s="26">
        <f t="shared" si="47"/>
        <v>44351</v>
      </c>
      <c r="I784" s="52"/>
      <c r="J784" s="42"/>
      <c r="K784" s="42"/>
      <c r="L784" s="17"/>
    </row>
    <row r="785" spans="2:12" x14ac:dyDescent="0.25">
      <c r="B785" s="1" t="s">
        <v>29</v>
      </c>
      <c r="C785" s="26">
        <v>44352</v>
      </c>
      <c r="D785" s="15"/>
      <c r="E785" s="16"/>
      <c r="G785" s="83" t="str">
        <f t="shared" si="46"/>
        <v>Sa</v>
      </c>
      <c r="H785" s="26">
        <f t="shared" si="47"/>
        <v>44352</v>
      </c>
      <c r="I785" s="52"/>
      <c r="J785" s="42"/>
      <c r="K785" s="42"/>
      <c r="L785" s="17"/>
    </row>
    <row r="786" spans="2:12" x14ac:dyDescent="0.25">
      <c r="B786" s="1" t="s">
        <v>30</v>
      </c>
      <c r="C786" s="26">
        <v>44353</v>
      </c>
      <c r="D786" s="15"/>
      <c r="E786" s="17"/>
      <c r="G786" s="83" t="str">
        <f t="shared" si="46"/>
        <v>Di</v>
      </c>
      <c r="H786" s="26">
        <f t="shared" si="47"/>
        <v>44353</v>
      </c>
      <c r="I786" s="52"/>
      <c r="J786" s="46"/>
      <c r="K786" s="46"/>
      <c r="L786" s="17"/>
    </row>
    <row r="787" spans="2:12" x14ac:dyDescent="0.25">
      <c r="B787" s="1" t="s">
        <v>31</v>
      </c>
      <c r="C787" s="26">
        <v>44354</v>
      </c>
      <c r="D787" s="15"/>
      <c r="E787" s="16"/>
      <c r="G787" s="83" t="str">
        <f t="shared" si="46"/>
        <v>Lu</v>
      </c>
      <c r="H787" s="26">
        <f t="shared" si="47"/>
        <v>44354</v>
      </c>
      <c r="I787" s="52"/>
      <c r="J787" s="47"/>
      <c r="K787" s="49"/>
      <c r="L787" s="17"/>
    </row>
    <row r="788" spans="2:12" x14ac:dyDescent="0.25">
      <c r="B788" s="14" t="s">
        <v>32</v>
      </c>
      <c r="C788" s="26">
        <v>44355</v>
      </c>
      <c r="D788" s="1"/>
      <c r="E788" s="16"/>
      <c r="G788" s="83" t="str">
        <f t="shared" si="46"/>
        <v>Ma</v>
      </c>
      <c r="H788" s="26">
        <f t="shared" si="47"/>
        <v>44355</v>
      </c>
      <c r="L788" s="17"/>
    </row>
    <row r="789" spans="2:12" ht="30" x14ac:dyDescent="0.25">
      <c r="B789" s="14" t="s">
        <v>33</v>
      </c>
      <c r="C789" s="26">
        <v>44356</v>
      </c>
      <c r="D789" s="15">
        <v>36</v>
      </c>
      <c r="E789" s="16" t="s">
        <v>170</v>
      </c>
      <c r="G789" s="83" t="str">
        <f t="shared" si="46"/>
        <v>Me</v>
      </c>
      <c r="H789" s="26">
        <f t="shared" si="47"/>
        <v>44356</v>
      </c>
      <c r="L789" s="17"/>
    </row>
    <row r="790" spans="2:12" x14ac:dyDescent="0.25">
      <c r="B790" s="14" t="s">
        <v>34</v>
      </c>
      <c r="C790" s="26">
        <v>44357</v>
      </c>
      <c r="D790" s="15"/>
      <c r="E790" s="16"/>
      <c r="G790" s="83" t="str">
        <f t="shared" si="46"/>
        <v>Je</v>
      </c>
      <c r="H790" s="26">
        <f t="shared" si="47"/>
        <v>44357</v>
      </c>
      <c r="I790" s="52"/>
      <c r="J790" s="47"/>
      <c r="K790" s="49"/>
      <c r="L790" s="17"/>
    </row>
    <row r="791" spans="2:12" x14ac:dyDescent="0.25">
      <c r="B791" s="1" t="s">
        <v>28</v>
      </c>
      <c r="C791" s="26">
        <v>44358</v>
      </c>
      <c r="D791" s="15"/>
      <c r="E791" s="16"/>
      <c r="G791" s="83" t="str">
        <f t="shared" si="46"/>
        <v>Ve</v>
      </c>
      <c r="H791" s="26">
        <f t="shared" si="47"/>
        <v>44358</v>
      </c>
      <c r="I791" s="52">
        <v>87.27</v>
      </c>
      <c r="J791" s="42">
        <v>147365</v>
      </c>
      <c r="K791" s="42">
        <f>J791-J760</f>
        <v>922</v>
      </c>
      <c r="L791" s="17" t="s">
        <v>19</v>
      </c>
    </row>
    <row r="792" spans="2:12" x14ac:dyDescent="0.25">
      <c r="B792" s="1" t="s">
        <v>29</v>
      </c>
      <c r="C792" s="26">
        <v>44359</v>
      </c>
      <c r="D792" s="15"/>
      <c r="E792" s="16"/>
      <c r="G792" s="83" t="str">
        <f t="shared" si="46"/>
        <v>Sa</v>
      </c>
      <c r="H792" s="26">
        <f t="shared" si="47"/>
        <v>44359</v>
      </c>
      <c r="I792" s="52"/>
      <c r="J792" s="46">
        <v>63.33</v>
      </c>
      <c r="K792" s="46" t="s">
        <v>70</v>
      </c>
      <c r="L792" s="17"/>
    </row>
    <row r="793" spans="2:12" x14ac:dyDescent="0.25">
      <c r="B793" s="14" t="s">
        <v>30</v>
      </c>
      <c r="C793" s="26">
        <v>44360</v>
      </c>
      <c r="D793" s="15"/>
      <c r="E793" s="16"/>
      <c r="G793" s="83" t="str">
        <f t="shared" si="46"/>
        <v>Di</v>
      </c>
      <c r="H793" s="26">
        <f t="shared" si="47"/>
        <v>44360</v>
      </c>
      <c r="I793" s="52"/>
      <c r="J793" s="47">
        <f>ROUND(100*J792/K791,4)</f>
        <v>6.8688000000000002</v>
      </c>
      <c r="K793" s="49" t="s">
        <v>69</v>
      </c>
      <c r="L793" s="17"/>
    </row>
    <row r="794" spans="2:12" x14ac:dyDescent="0.25">
      <c r="B794" s="14" t="s">
        <v>31</v>
      </c>
      <c r="C794" s="26">
        <v>44361</v>
      </c>
      <c r="D794" s="15"/>
      <c r="E794" s="16"/>
      <c r="G794" s="83" t="str">
        <f t="shared" si="46"/>
        <v>Lu</v>
      </c>
      <c r="H794" s="26">
        <f t="shared" si="47"/>
        <v>44361</v>
      </c>
      <c r="I794" s="52"/>
      <c r="J794" s="47"/>
      <c r="K794" s="49"/>
      <c r="L794" s="17"/>
    </row>
    <row r="795" spans="2:12" x14ac:dyDescent="0.25">
      <c r="B795" s="14" t="s">
        <v>32</v>
      </c>
      <c r="C795" s="26">
        <v>44362</v>
      </c>
      <c r="D795" s="1"/>
      <c r="E795" s="16"/>
      <c r="G795" s="83" t="str">
        <f t="shared" si="46"/>
        <v>Ma</v>
      </c>
      <c r="H795" s="26">
        <f t="shared" si="47"/>
        <v>44362</v>
      </c>
      <c r="I795" s="52"/>
      <c r="J795" s="42"/>
      <c r="K795" s="42"/>
      <c r="L795" s="17"/>
    </row>
    <row r="796" spans="2:12" ht="30" x14ac:dyDescent="0.25">
      <c r="B796" s="14" t="s">
        <v>33</v>
      </c>
      <c r="C796" s="26">
        <v>44363</v>
      </c>
      <c r="D796" s="15">
        <v>72</v>
      </c>
      <c r="E796" s="16" t="s">
        <v>176</v>
      </c>
      <c r="G796" s="83" t="str">
        <f t="shared" si="46"/>
        <v>Me</v>
      </c>
      <c r="H796" s="26">
        <f t="shared" si="47"/>
        <v>44363</v>
      </c>
      <c r="I796" s="52"/>
      <c r="J796" s="46"/>
      <c r="K796" s="46"/>
      <c r="L796" s="17"/>
    </row>
    <row r="797" spans="2:12" x14ac:dyDescent="0.25">
      <c r="B797" s="14" t="s">
        <v>34</v>
      </c>
      <c r="C797" s="26">
        <v>44364</v>
      </c>
      <c r="D797" s="15"/>
      <c r="E797" s="16"/>
      <c r="G797" s="83" t="str">
        <f t="shared" si="46"/>
        <v>Je</v>
      </c>
      <c r="H797" s="26">
        <f t="shared" si="47"/>
        <v>44364</v>
      </c>
      <c r="I797" s="52"/>
      <c r="J797" s="47"/>
      <c r="K797" s="49"/>
      <c r="L797" s="17"/>
    </row>
    <row r="798" spans="2:12" x14ac:dyDescent="0.25">
      <c r="B798" s="1" t="s">
        <v>28</v>
      </c>
      <c r="C798" s="26">
        <v>44365</v>
      </c>
      <c r="D798" s="15"/>
      <c r="E798" s="16"/>
      <c r="G798" s="83" t="str">
        <f t="shared" si="46"/>
        <v>Ve</v>
      </c>
      <c r="H798" s="26">
        <f t="shared" si="47"/>
        <v>44365</v>
      </c>
      <c r="I798" s="52"/>
      <c r="J798" s="47"/>
      <c r="K798" s="49"/>
      <c r="L798" s="17"/>
    </row>
    <row r="799" spans="2:12" ht="15.75" customHeight="1" x14ac:dyDescent="0.25">
      <c r="B799" s="1" t="s">
        <v>29</v>
      </c>
      <c r="C799" s="26">
        <v>44366</v>
      </c>
      <c r="D799" s="15"/>
      <c r="E799" s="16"/>
      <c r="G799" s="83" t="str">
        <f t="shared" si="46"/>
        <v>Sa</v>
      </c>
      <c r="H799" s="26">
        <f t="shared" si="47"/>
        <v>44366</v>
      </c>
      <c r="I799" s="52"/>
      <c r="J799" s="42"/>
      <c r="K799" s="42"/>
      <c r="L799" s="17"/>
    </row>
    <row r="800" spans="2:12" x14ac:dyDescent="0.25">
      <c r="B800" s="14" t="s">
        <v>30</v>
      </c>
      <c r="C800" s="26">
        <v>44367</v>
      </c>
      <c r="D800" s="15"/>
      <c r="E800" s="16"/>
      <c r="G800" s="83" t="str">
        <f t="shared" si="46"/>
        <v>Di</v>
      </c>
      <c r="H800" s="26">
        <f t="shared" si="47"/>
        <v>44367</v>
      </c>
      <c r="I800" s="52"/>
      <c r="J800" s="46"/>
      <c r="K800" s="46"/>
      <c r="L800" s="17"/>
    </row>
    <row r="801" spans="2:12" ht="30" x14ac:dyDescent="0.25">
      <c r="B801" s="14" t="s">
        <v>31</v>
      </c>
      <c r="C801" s="26">
        <v>44368</v>
      </c>
      <c r="D801" s="15">
        <v>72</v>
      </c>
      <c r="E801" s="16" t="s">
        <v>177</v>
      </c>
      <c r="G801" s="83" t="str">
        <f t="shared" si="46"/>
        <v>Lu</v>
      </c>
      <c r="H801" s="26">
        <f t="shared" si="47"/>
        <v>44368</v>
      </c>
      <c r="I801" s="52">
        <v>76.150000000000006</v>
      </c>
      <c r="J801" s="42">
        <v>148135</v>
      </c>
      <c r="K801" s="42">
        <f>J801-J791</f>
        <v>770</v>
      </c>
      <c r="L801" s="17" t="s">
        <v>19</v>
      </c>
    </row>
    <row r="802" spans="2:12" x14ac:dyDescent="0.25">
      <c r="B802" s="14" t="s">
        <v>32</v>
      </c>
      <c r="C802" s="26">
        <v>44369</v>
      </c>
      <c r="D802" s="15"/>
      <c r="E802" s="16"/>
      <c r="G802" s="83" t="str">
        <f t="shared" si="46"/>
        <v>Ma</v>
      </c>
      <c r="H802" s="26">
        <f t="shared" si="47"/>
        <v>44369</v>
      </c>
      <c r="I802" s="52"/>
      <c r="J802" s="46">
        <v>55.26</v>
      </c>
      <c r="K802" s="46" t="s">
        <v>70</v>
      </c>
      <c r="L802" s="17"/>
    </row>
    <row r="803" spans="2:12" ht="30" x14ac:dyDescent="0.25">
      <c r="B803" s="14" t="s">
        <v>33</v>
      </c>
      <c r="C803" s="26">
        <v>44370</v>
      </c>
      <c r="D803" s="15">
        <v>36</v>
      </c>
      <c r="E803" s="16" t="s">
        <v>175</v>
      </c>
      <c r="G803" s="83" t="str">
        <f t="shared" si="46"/>
        <v>Me</v>
      </c>
      <c r="H803" s="26">
        <f t="shared" si="47"/>
        <v>44370</v>
      </c>
      <c r="I803" s="52"/>
      <c r="J803" s="47">
        <f>ROUND(100*J802/K801,4)</f>
        <v>7.1765999999999996</v>
      </c>
      <c r="K803" s="49" t="s">
        <v>69</v>
      </c>
      <c r="L803" s="17"/>
    </row>
    <row r="804" spans="2:12" x14ac:dyDescent="0.25">
      <c r="B804" s="14" t="s">
        <v>34</v>
      </c>
      <c r="C804" s="26">
        <v>44371</v>
      </c>
      <c r="D804" s="15"/>
      <c r="E804" s="16"/>
      <c r="G804" s="83" t="str">
        <f t="shared" si="46"/>
        <v>Je</v>
      </c>
      <c r="H804" s="26">
        <f t="shared" si="47"/>
        <v>44371</v>
      </c>
      <c r="I804" s="52"/>
      <c r="J804" s="47"/>
      <c r="K804" s="49"/>
      <c r="L804" s="17"/>
    </row>
    <row r="805" spans="2:12" x14ac:dyDescent="0.25">
      <c r="B805" s="14" t="s">
        <v>28</v>
      </c>
      <c r="C805" s="26">
        <v>44372</v>
      </c>
      <c r="D805" s="15"/>
      <c r="E805" s="16"/>
      <c r="G805" s="83" t="str">
        <f t="shared" si="46"/>
        <v>Ve</v>
      </c>
      <c r="H805" s="26">
        <f t="shared" si="47"/>
        <v>44372</v>
      </c>
      <c r="K805" s="89"/>
      <c r="L805" s="17"/>
    </row>
    <row r="806" spans="2:12" x14ac:dyDescent="0.25">
      <c r="B806" s="14" t="s">
        <v>29</v>
      </c>
      <c r="C806" s="26">
        <v>44373</v>
      </c>
      <c r="D806" s="15"/>
      <c r="E806" s="16"/>
      <c r="G806" s="83" t="str">
        <f t="shared" si="46"/>
        <v>Sa</v>
      </c>
      <c r="H806" s="26">
        <f t="shared" si="47"/>
        <v>44373</v>
      </c>
      <c r="I806" s="52"/>
      <c r="J806" s="42"/>
      <c r="K806" s="42"/>
      <c r="L806" s="17"/>
    </row>
    <row r="807" spans="2:12" x14ac:dyDescent="0.25">
      <c r="B807" s="14" t="s">
        <v>30</v>
      </c>
      <c r="C807" s="26">
        <v>44374</v>
      </c>
      <c r="D807" s="15"/>
      <c r="E807" s="16"/>
      <c r="G807" s="83" t="str">
        <f t="shared" si="46"/>
        <v>Di</v>
      </c>
      <c r="H807" s="26">
        <f t="shared" si="47"/>
        <v>44374</v>
      </c>
      <c r="I807" s="52"/>
      <c r="J807" s="46"/>
      <c r="K807" s="46"/>
      <c r="L807" s="17"/>
    </row>
    <row r="808" spans="2:12" x14ac:dyDescent="0.25">
      <c r="B808" s="14" t="s">
        <v>31</v>
      </c>
      <c r="C808" s="26">
        <v>44375</v>
      </c>
      <c r="D808" s="15"/>
      <c r="E808" s="16"/>
      <c r="G808" s="83" t="str">
        <f t="shared" si="46"/>
        <v>Lu</v>
      </c>
      <c r="H808" s="26">
        <f t="shared" si="47"/>
        <v>44375</v>
      </c>
      <c r="I808" s="52"/>
      <c r="J808" s="47"/>
      <c r="K808" s="89" t="s">
        <v>178</v>
      </c>
      <c r="L808" s="81">
        <v>650.62</v>
      </c>
    </row>
    <row r="809" spans="2:12" x14ac:dyDescent="0.25">
      <c r="B809" s="1" t="s">
        <v>32</v>
      </c>
      <c r="C809" s="26">
        <v>44376</v>
      </c>
      <c r="D809" s="15"/>
      <c r="E809" s="16"/>
      <c r="G809" s="83" t="str">
        <f t="shared" si="46"/>
        <v>Ma</v>
      </c>
      <c r="H809" s="26">
        <f t="shared" si="47"/>
        <v>44376</v>
      </c>
      <c r="I809" s="52"/>
      <c r="J809" s="46"/>
      <c r="K809" s="46"/>
      <c r="L809" s="17"/>
    </row>
    <row r="810" spans="2:12" x14ac:dyDescent="0.25">
      <c r="B810" s="1" t="s">
        <v>33</v>
      </c>
      <c r="C810" s="26">
        <v>44377</v>
      </c>
      <c r="D810" s="15"/>
      <c r="E810" s="16"/>
      <c r="G810" s="83" t="str">
        <f t="shared" si="46"/>
        <v>Me</v>
      </c>
      <c r="H810" s="26">
        <f t="shared" si="47"/>
        <v>44377</v>
      </c>
      <c r="L810" s="17"/>
    </row>
    <row r="811" spans="2:12" x14ac:dyDescent="0.25">
      <c r="B811" s="1" t="s">
        <v>34</v>
      </c>
      <c r="C811" s="26"/>
      <c r="D811" s="15"/>
      <c r="E811" s="16"/>
      <c r="G811" s="83" t="str">
        <f t="shared" si="46"/>
        <v>Je</v>
      </c>
      <c r="H811" s="26">
        <f t="shared" si="47"/>
        <v>0</v>
      </c>
      <c r="L811" s="17"/>
    </row>
    <row r="812" spans="2:12" x14ac:dyDescent="0.25">
      <c r="B812" s="14"/>
      <c r="C812" s="1" t="s">
        <v>174</v>
      </c>
      <c r="D812" s="15">
        <f>SUM(D781:D811)</f>
        <v>252</v>
      </c>
      <c r="E812" s="16" t="s">
        <v>19</v>
      </c>
      <c r="G812" s="14"/>
      <c r="H812" s="15"/>
      <c r="L812" s="17"/>
    </row>
    <row r="813" spans="2:12" x14ac:dyDescent="0.25">
      <c r="B813" s="14"/>
      <c r="C813" s="15">
        <v>0.35</v>
      </c>
      <c r="D813" s="59">
        <f>ROUND(D812*C813,2)</f>
        <v>88.2</v>
      </c>
      <c r="E813" s="16"/>
      <c r="G813" s="14"/>
      <c r="H813" s="15"/>
      <c r="I813" s="52"/>
      <c r="J813" s="47"/>
      <c r="K813" s="49"/>
      <c r="L813" s="17"/>
    </row>
    <row r="814" spans="2:12" x14ac:dyDescent="0.25">
      <c r="B814" s="14"/>
      <c r="C814" s="15"/>
      <c r="D814" s="15"/>
      <c r="E814" s="16"/>
      <c r="G814" s="14"/>
      <c r="H814" s="15"/>
      <c r="I814" s="52"/>
      <c r="J814" s="42"/>
      <c r="K814" s="42"/>
      <c r="L814" s="17"/>
    </row>
    <row r="815" spans="2:12" x14ac:dyDescent="0.25">
      <c r="B815" s="29" t="s">
        <v>36</v>
      </c>
      <c r="C815" s="15"/>
      <c r="D815" s="59">
        <v>8</v>
      </c>
      <c r="E815" s="31" t="s">
        <v>40</v>
      </c>
      <c r="F815" s="32"/>
      <c r="G815" s="29"/>
      <c r="H815" s="15"/>
      <c r="I815" s="52"/>
      <c r="J815" s="42"/>
      <c r="K815" s="42"/>
      <c r="L815" s="17"/>
    </row>
    <row r="816" spans="2:12" x14ac:dyDescent="0.25">
      <c r="B816" s="14"/>
      <c r="C816" s="15"/>
      <c r="D816" s="59">
        <v>15</v>
      </c>
      <c r="E816" s="31" t="s">
        <v>41</v>
      </c>
      <c r="F816" s="32"/>
      <c r="G816" s="14"/>
      <c r="H816" s="15"/>
      <c r="I816" s="52"/>
      <c r="J816" s="42"/>
      <c r="K816" s="42"/>
      <c r="L816" s="17"/>
    </row>
    <row r="817" spans="2:12" x14ac:dyDescent="0.25">
      <c r="B817" s="14"/>
      <c r="C817" s="15"/>
      <c r="D817" s="85">
        <v>25</v>
      </c>
      <c r="E817" s="16" t="s">
        <v>156</v>
      </c>
      <c r="F817" s="32"/>
      <c r="G817" s="14"/>
      <c r="H817" s="15"/>
      <c r="I817" s="52"/>
      <c r="J817" s="42"/>
      <c r="K817" s="42"/>
      <c r="L817" s="17"/>
    </row>
    <row r="818" spans="2:12" ht="30.75" thickBot="1" x14ac:dyDescent="0.3">
      <c r="B818" s="14"/>
      <c r="C818" s="15"/>
      <c r="D818" s="59">
        <v>30</v>
      </c>
      <c r="E818" s="31" t="s">
        <v>153</v>
      </c>
      <c r="G818" s="14"/>
      <c r="H818" s="15"/>
      <c r="I818" s="42" t="s">
        <v>100</v>
      </c>
      <c r="J818" s="45"/>
      <c r="K818" s="42" t="s">
        <v>101</v>
      </c>
      <c r="L818" s="80" t="s">
        <v>47</v>
      </c>
    </row>
    <row r="819" spans="2:12" ht="15.75" thickBot="1" x14ac:dyDescent="0.3">
      <c r="B819" s="29" t="s">
        <v>37</v>
      </c>
      <c r="C819" s="15"/>
      <c r="D819" s="60">
        <f>SUM(D813:D818)</f>
        <v>166.2</v>
      </c>
      <c r="E819" s="16"/>
      <c r="G819" s="29" t="s">
        <v>37</v>
      </c>
      <c r="H819" s="15"/>
      <c r="I819" s="55">
        <f>SUM(I780:I818)</f>
        <v>163.42000000000002</v>
      </c>
      <c r="J819" s="57"/>
      <c r="K819" s="57">
        <f>SUM(L780:L818)</f>
        <v>650.62</v>
      </c>
      <c r="L819" s="34">
        <f>I819+K819</f>
        <v>814.04</v>
      </c>
    </row>
    <row r="820" spans="2:12" x14ac:dyDescent="0.25">
      <c r="B820" s="35"/>
      <c r="C820" s="36"/>
      <c r="D820" s="36"/>
      <c r="E820" s="37"/>
      <c r="G820" s="35"/>
      <c r="H820" s="36"/>
      <c r="I820" s="56"/>
      <c r="J820" s="44"/>
      <c r="K820" s="44"/>
      <c r="L820" s="38"/>
    </row>
    <row r="823" spans="2:12" x14ac:dyDescent="0.25">
      <c r="B823" s="79" t="s">
        <v>179</v>
      </c>
      <c r="G823" s="1" t="s">
        <v>138</v>
      </c>
      <c r="I823" s="54"/>
      <c r="J823" s="45"/>
      <c r="K823" s="45"/>
    </row>
    <row r="824" spans="2:12" x14ac:dyDescent="0.25">
      <c r="B824" s="7"/>
      <c r="C824" s="8"/>
      <c r="D824" s="8"/>
      <c r="E824" s="9" t="s">
        <v>13</v>
      </c>
      <c r="F824" s="10"/>
      <c r="G824" s="7"/>
      <c r="H824" s="12" t="s">
        <v>38</v>
      </c>
      <c r="I824" s="51"/>
      <c r="J824" s="41"/>
      <c r="K824" s="41"/>
      <c r="L824" s="13"/>
    </row>
    <row r="825" spans="2:12" x14ac:dyDescent="0.25">
      <c r="B825" s="14"/>
      <c r="C825" s="15"/>
      <c r="D825" s="15"/>
      <c r="E825" s="58" t="s">
        <v>103</v>
      </c>
      <c r="G825" s="14"/>
      <c r="H825" s="19" t="s">
        <v>0</v>
      </c>
      <c r="I825" s="53" t="s">
        <v>39</v>
      </c>
      <c r="J825" s="43" t="s">
        <v>53</v>
      </c>
      <c r="K825" s="43" t="s">
        <v>52</v>
      </c>
      <c r="L825" s="23" t="s">
        <v>68</v>
      </c>
    </row>
    <row r="826" spans="2:12" ht="15.75" x14ac:dyDescent="0.25">
      <c r="B826" s="14"/>
      <c r="C826" s="25">
        <v>44378</v>
      </c>
      <c r="D826" s="15"/>
      <c r="E826" s="16"/>
      <c r="G826" s="14"/>
      <c r="H826" s="25">
        <f>C826</f>
        <v>44378</v>
      </c>
      <c r="I826" s="52"/>
      <c r="J826" s="42"/>
      <c r="K826" s="42"/>
      <c r="L826" s="17"/>
    </row>
    <row r="827" spans="2:12" x14ac:dyDescent="0.25">
      <c r="B827" s="1" t="s">
        <v>32</v>
      </c>
      <c r="C827" s="26">
        <v>44378</v>
      </c>
      <c r="D827" s="15"/>
      <c r="E827" s="16"/>
      <c r="G827" s="83" t="str">
        <f>B827</f>
        <v>Ma</v>
      </c>
      <c r="H827" s="26">
        <f>C827</f>
        <v>44378</v>
      </c>
      <c r="I827" s="52"/>
      <c r="J827" s="42"/>
      <c r="K827" s="42"/>
      <c r="L827" s="17"/>
    </row>
    <row r="828" spans="2:12" ht="30" x14ac:dyDescent="0.25">
      <c r="B828" s="1" t="s">
        <v>33</v>
      </c>
      <c r="C828" s="26">
        <v>44379</v>
      </c>
      <c r="D828" s="15">
        <v>36</v>
      </c>
      <c r="E828" s="16" t="s">
        <v>180</v>
      </c>
      <c r="G828" s="83" t="str">
        <f t="shared" ref="G828:G857" si="48">B828</f>
        <v>Me</v>
      </c>
      <c r="H828" s="26">
        <f t="shared" ref="H828:H857" si="49">C828</f>
        <v>44379</v>
      </c>
      <c r="I828" s="52">
        <v>87.27</v>
      </c>
      <c r="J828" s="42">
        <v>148974</v>
      </c>
      <c r="K828" s="42">
        <f>J828-J801</f>
        <v>839</v>
      </c>
      <c r="L828" s="17" t="s">
        <v>19</v>
      </c>
    </row>
    <row r="829" spans="2:12" x14ac:dyDescent="0.25">
      <c r="B829" s="1" t="s">
        <v>34</v>
      </c>
      <c r="C829" s="26">
        <v>44380</v>
      </c>
      <c r="D829" s="15"/>
      <c r="E829" s="16"/>
      <c r="G829" s="83" t="str">
        <f t="shared" si="48"/>
        <v>Je</v>
      </c>
      <c r="H829" s="26">
        <f t="shared" si="49"/>
        <v>44380</v>
      </c>
      <c r="I829" s="52"/>
      <c r="J829" s="46">
        <v>54.65</v>
      </c>
      <c r="K829" s="46" t="s">
        <v>70</v>
      </c>
      <c r="L829" s="17"/>
    </row>
    <row r="830" spans="2:12" x14ac:dyDescent="0.25">
      <c r="B830" s="1" t="s">
        <v>28</v>
      </c>
      <c r="C830" s="26">
        <v>44381</v>
      </c>
      <c r="D830" s="15"/>
      <c r="E830" s="16"/>
      <c r="G830" s="83" t="str">
        <f t="shared" si="48"/>
        <v>Ve</v>
      </c>
      <c r="H830" s="26">
        <f t="shared" si="49"/>
        <v>44381</v>
      </c>
      <c r="I830" s="52"/>
      <c r="J830" s="47">
        <f>ROUND(100*J829/K828,4)</f>
        <v>6.5137</v>
      </c>
      <c r="K830" s="49" t="s">
        <v>69</v>
      </c>
      <c r="L830" s="17"/>
    </row>
    <row r="831" spans="2:12" x14ac:dyDescent="0.25">
      <c r="B831" s="1" t="s">
        <v>29</v>
      </c>
      <c r="C831" s="26">
        <v>44382</v>
      </c>
      <c r="D831" s="15"/>
      <c r="E831" s="16"/>
      <c r="G831" s="83" t="str">
        <f t="shared" si="48"/>
        <v>Sa</v>
      </c>
      <c r="H831" s="26">
        <f t="shared" si="49"/>
        <v>44382</v>
      </c>
      <c r="I831" s="52"/>
      <c r="J831" s="42"/>
      <c r="K831" s="42"/>
      <c r="L831" s="17"/>
    </row>
    <row r="832" spans="2:12" x14ac:dyDescent="0.25">
      <c r="B832" s="1" t="s">
        <v>30</v>
      </c>
      <c r="C832" s="26">
        <v>44383</v>
      </c>
      <c r="D832" s="15"/>
      <c r="E832" s="17"/>
      <c r="G832" s="83" t="str">
        <f t="shared" si="48"/>
        <v>Di</v>
      </c>
      <c r="H832" s="26">
        <f t="shared" si="49"/>
        <v>44383</v>
      </c>
      <c r="I832" s="52"/>
      <c r="J832" s="46"/>
      <c r="K832" s="46"/>
      <c r="L832" s="17"/>
    </row>
    <row r="833" spans="2:12" x14ac:dyDescent="0.25">
      <c r="B833" s="1" t="s">
        <v>31</v>
      </c>
      <c r="C833" s="26">
        <v>44384</v>
      </c>
      <c r="D833" s="15"/>
      <c r="E833" s="16"/>
      <c r="G833" s="83" t="str">
        <f t="shared" si="48"/>
        <v>Lu</v>
      </c>
      <c r="H833" s="26">
        <f t="shared" si="49"/>
        <v>44384</v>
      </c>
      <c r="I833" s="52"/>
      <c r="J833" s="47"/>
      <c r="K833" s="49"/>
      <c r="L833" s="17"/>
    </row>
    <row r="834" spans="2:12" x14ac:dyDescent="0.25">
      <c r="B834" s="14" t="s">
        <v>32</v>
      </c>
      <c r="C834" s="26">
        <v>44385</v>
      </c>
      <c r="D834" s="1"/>
      <c r="E834" s="16"/>
      <c r="G834" s="83" t="str">
        <f t="shared" si="48"/>
        <v>Ma</v>
      </c>
      <c r="H834" s="26">
        <f t="shared" si="49"/>
        <v>44385</v>
      </c>
      <c r="L834" s="17"/>
    </row>
    <row r="835" spans="2:12" ht="30" x14ac:dyDescent="0.25">
      <c r="B835" s="14" t="s">
        <v>33</v>
      </c>
      <c r="C835" s="26">
        <v>44386</v>
      </c>
      <c r="D835" s="15">
        <v>36</v>
      </c>
      <c r="E835" s="16" t="s">
        <v>181</v>
      </c>
      <c r="G835" s="83" t="str">
        <f t="shared" si="48"/>
        <v>Me</v>
      </c>
      <c r="H835" s="26">
        <f t="shared" si="49"/>
        <v>44386</v>
      </c>
      <c r="L835" s="17"/>
    </row>
    <row r="836" spans="2:12" x14ac:dyDescent="0.25">
      <c r="B836" s="14" t="s">
        <v>34</v>
      </c>
      <c r="C836" s="26">
        <v>44387</v>
      </c>
      <c r="D836" s="15"/>
      <c r="E836" s="16"/>
      <c r="G836" s="83" t="str">
        <f t="shared" si="48"/>
        <v>Je</v>
      </c>
      <c r="H836" s="26">
        <f t="shared" si="49"/>
        <v>44387</v>
      </c>
      <c r="I836" s="52"/>
      <c r="J836" s="47"/>
      <c r="K836" s="49"/>
      <c r="L836" s="17"/>
    </row>
    <row r="837" spans="2:12" x14ac:dyDescent="0.25">
      <c r="B837" s="1" t="s">
        <v>28</v>
      </c>
      <c r="C837" s="26">
        <v>44388</v>
      </c>
      <c r="D837" s="15"/>
      <c r="E837" s="16"/>
      <c r="G837" s="83" t="str">
        <f t="shared" si="48"/>
        <v>Ve</v>
      </c>
      <c r="H837" s="26">
        <f t="shared" si="49"/>
        <v>44388</v>
      </c>
      <c r="I837" s="52"/>
      <c r="J837" s="42"/>
      <c r="K837" s="42"/>
      <c r="L837" s="17"/>
    </row>
    <row r="838" spans="2:12" x14ac:dyDescent="0.25">
      <c r="B838" s="1" t="s">
        <v>29</v>
      </c>
      <c r="C838" s="26">
        <v>44389</v>
      </c>
      <c r="D838" s="15"/>
      <c r="E838" s="16"/>
      <c r="G838" s="83" t="str">
        <f t="shared" si="48"/>
        <v>Sa</v>
      </c>
      <c r="H838" s="26">
        <f t="shared" si="49"/>
        <v>44389</v>
      </c>
      <c r="I838" s="52">
        <v>86.81</v>
      </c>
      <c r="J838" s="42">
        <v>149959</v>
      </c>
      <c r="K838" s="42">
        <f>J838-J828</f>
        <v>985</v>
      </c>
      <c r="L838" s="17" t="s">
        <v>19</v>
      </c>
    </row>
    <row r="839" spans="2:12" x14ac:dyDescent="0.25">
      <c r="B839" s="14" t="s">
        <v>30</v>
      </c>
      <c r="C839" s="26">
        <v>44390</v>
      </c>
      <c r="D839" s="15"/>
      <c r="E839" s="16"/>
      <c r="G839" s="83" t="str">
        <f t="shared" si="48"/>
        <v>Di</v>
      </c>
      <c r="H839" s="26">
        <f t="shared" si="49"/>
        <v>44390</v>
      </c>
      <c r="I839" s="52"/>
      <c r="J839" s="46">
        <v>61.92</v>
      </c>
      <c r="K839" s="46" t="s">
        <v>70</v>
      </c>
      <c r="L839" s="17"/>
    </row>
    <row r="840" spans="2:12" x14ac:dyDescent="0.25">
      <c r="B840" s="14" t="s">
        <v>31</v>
      </c>
      <c r="C840" s="26">
        <v>44391</v>
      </c>
      <c r="D840" s="15"/>
      <c r="E840" s="16"/>
      <c r="G840" s="83" t="str">
        <f t="shared" si="48"/>
        <v>Lu</v>
      </c>
      <c r="H840" s="26">
        <f t="shared" si="49"/>
        <v>44391</v>
      </c>
      <c r="I840" s="52"/>
      <c r="J840" s="47">
        <f>ROUND(100*J839/K838,4)</f>
        <v>6.2862999999999998</v>
      </c>
      <c r="K840" s="49" t="s">
        <v>69</v>
      </c>
      <c r="L840" s="17"/>
    </row>
    <row r="841" spans="2:12" x14ac:dyDescent="0.25">
      <c r="B841" s="14" t="s">
        <v>32</v>
      </c>
      <c r="C841" s="26">
        <v>44392</v>
      </c>
      <c r="D841" s="1"/>
      <c r="E841" s="16"/>
      <c r="G841" s="83" t="str">
        <f t="shared" si="48"/>
        <v>Ma</v>
      </c>
      <c r="H841" s="26">
        <f t="shared" si="49"/>
        <v>44392</v>
      </c>
      <c r="I841" s="52"/>
      <c r="J841" s="42"/>
      <c r="K841" s="42"/>
      <c r="L841" s="17"/>
    </row>
    <row r="842" spans="2:12" x14ac:dyDescent="0.25">
      <c r="B842" s="14" t="s">
        <v>33</v>
      </c>
      <c r="C842" s="26">
        <v>44393</v>
      </c>
      <c r="D842" s="15"/>
      <c r="E842" s="16"/>
      <c r="G842" s="83" t="str">
        <f t="shared" si="48"/>
        <v>Me</v>
      </c>
      <c r="H842" s="26">
        <f t="shared" si="49"/>
        <v>44393</v>
      </c>
      <c r="I842" s="52"/>
      <c r="J842" s="46"/>
      <c r="K842" s="46"/>
      <c r="L842" s="17"/>
    </row>
    <row r="843" spans="2:12" x14ac:dyDescent="0.25">
      <c r="B843" s="14" t="s">
        <v>34</v>
      </c>
      <c r="C843" s="26">
        <v>44394</v>
      </c>
      <c r="D843" s="15"/>
      <c r="E843" s="16"/>
      <c r="G843" s="83" t="str">
        <f t="shared" si="48"/>
        <v>Je</v>
      </c>
      <c r="H843" s="26">
        <f t="shared" si="49"/>
        <v>44394</v>
      </c>
      <c r="I843" s="52"/>
      <c r="J843" s="47"/>
      <c r="K843" s="49"/>
      <c r="L843" s="17"/>
    </row>
    <row r="844" spans="2:12" x14ac:dyDescent="0.25">
      <c r="B844" s="1" t="s">
        <v>28</v>
      </c>
      <c r="C844" s="26">
        <v>44395</v>
      </c>
      <c r="D844" s="15"/>
      <c r="E844" s="16"/>
      <c r="G844" s="83" t="str">
        <f t="shared" si="48"/>
        <v>Ve</v>
      </c>
      <c r="H844" s="26">
        <f t="shared" si="49"/>
        <v>44395</v>
      </c>
      <c r="I844" s="52"/>
      <c r="J844" s="47"/>
      <c r="K844" s="49"/>
      <c r="L844" s="17"/>
    </row>
    <row r="845" spans="2:12" x14ac:dyDescent="0.25">
      <c r="B845" s="1" t="s">
        <v>29</v>
      </c>
      <c r="C845" s="26">
        <v>44396</v>
      </c>
      <c r="D845" s="15"/>
      <c r="E845" s="16"/>
      <c r="G845" s="83" t="str">
        <f t="shared" si="48"/>
        <v>Sa</v>
      </c>
      <c r="H845" s="26">
        <f t="shared" si="49"/>
        <v>44396</v>
      </c>
      <c r="I845" s="52"/>
      <c r="J845" s="42"/>
      <c r="K845" s="42"/>
      <c r="L845" s="17"/>
    </row>
    <row r="846" spans="2:12" x14ac:dyDescent="0.25">
      <c r="B846" s="14" t="s">
        <v>30</v>
      </c>
      <c r="C846" s="26">
        <v>44397</v>
      </c>
      <c r="D846" s="15"/>
      <c r="E846" s="16"/>
      <c r="G846" s="83" t="str">
        <f t="shared" si="48"/>
        <v>Di</v>
      </c>
      <c r="H846" s="26">
        <f t="shared" si="49"/>
        <v>44397</v>
      </c>
      <c r="I846" s="52">
        <v>75.41</v>
      </c>
      <c r="J846" s="42">
        <v>150769</v>
      </c>
      <c r="K846" s="42">
        <f>J846-J838</f>
        <v>810</v>
      </c>
      <c r="L846" s="17" t="s">
        <v>19</v>
      </c>
    </row>
    <row r="847" spans="2:12" x14ac:dyDescent="0.25">
      <c r="B847" s="14" t="s">
        <v>31</v>
      </c>
      <c r="C847" s="26">
        <v>44398</v>
      </c>
      <c r="D847" s="15"/>
      <c r="E847" s="16"/>
      <c r="G847" s="83" t="str">
        <f t="shared" si="48"/>
        <v>Lu</v>
      </c>
      <c r="H847" s="26">
        <f t="shared" si="49"/>
        <v>44398</v>
      </c>
      <c r="I847" s="52"/>
      <c r="J847" s="46">
        <v>53.41</v>
      </c>
      <c r="K847" s="46" t="s">
        <v>70</v>
      </c>
      <c r="L847" s="17"/>
    </row>
    <row r="848" spans="2:12" x14ac:dyDescent="0.25">
      <c r="B848" s="14" t="s">
        <v>32</v>
      </c>
      <c r="C848" s="26">
        <v>44399</v>
      </c>
      <c r="D848" s="15"/>
      <c r="E848" s="16"/>
      <c r="G848" s="83" t="str">
        <f t="shared" si="48"/>
        <v>Ma</v>
      </c>
      <c r="H848" s="26">
        <f t="shared" si="49"/>
        <v>44399</v>
      </c>
      <c r="I848" s="52"/>
      <c r="J848" s="47">
        <f>ROUND(100*J847/K846,4)</f>
        <v>6.5937999999999999</v>
      </c>
      <c r="K848" s="49" t="s">
        <v>69</v>
      </c>
      <c r="L848" s="17"/>
    </row>
    <row r="849" spans="2:12" x14ac:dyDescent="0.25">
      <c r="B849" s="14" t="s">
        <v>33</v>
      </c>
      <c r="C849" s="26">
        <v>44400</v>
      </c>
      <c r="D849" s="15"/>
      <c r="E849" s="16"/>
      <c r="G849" s="83" t="str">
        <f t="shared" si="48"/>
        <v>Me</v>
      </c>
      <c r="H849" s="26">
        <f t="shared" si="49"/>
        <v>44400</v>
      </c>
      <c r="I849" s="52"/>
      <c r="J849" s="47"/>
      <c r="K849" s="49"/>
      <c r="L849" s="17"/>
    </row>
    <row r="850" spans="2:12" x14ac:dyDescent="0.25">
      <c r="B850" s="14" t="s">
        <v>34</v>
      </c>
      <c r="C850" s="26">
        <v>44401</v>
      </c>
      <c r="D850" s="15"/>
      <c r="E850" s="16"/>
      <c r="G850" s="83" t="str">
        <f t="shared" si="48"/>
        <v>Je</v>
      </c>
      <c r="H850" s="26">
        <f t="shared" si="49"/>
        <v>44401</v>
      </c>
      <c r="I850" s="52"/>
      <c r="J850" s="47"/>
      <c r="K850" s="49"/>
      <c r="L850" s="17"/>
    </row>
    <row r="851" spans="2:12" x14ac:dyDescent="0.25">
      <c r="B851" s="14" t="s">
        <v>28</v>
      </c>
      <c r="C851" s="26">
        <v>44402</v>
      </c>
      <c r="D851" s="15"/>
      <c r="E851" s="16"/>
      <c r="G851" s="83" t="str">
        <f t="shared" si="48"/>
        <v>Ve</v>
      </c>
      <c r="H851" s="26">
        <f t="shared" si="49"/>
        <v>44402</v>
      </c>
      <c r="K851" s="89"/>
      <c r="L851" s="17"/>
    </row>
    <row r="852" spans="2:12" x14ac:dyDescent="0.25">
      <c r="B852" s="14" t="s">
        <v>29</v>
      </c>
      <c r="C852" s="26">
        <v>44403</v>
      </c>
      <c r="D852" s="15"/>
      <c r="E852" s="16"/>
      <c r="G852" s="83" t="str">
        <f t="shared" si="48"/>
        <v>Sa</v>
      </c>
      <c r="H852" s="26">
        <f t="shared" si="49"/>
        <v>44403</v>
      </c>
      <c r="I852" s="52"/>
      <c r="J852" s="42"/>
      <c r="K852" s="42"/>
      <c r="L852" s="17"/>
    </row>
    <row r="853" spans="2:12" x14ac:dyDescent="0.25">
      <c r="B853" s="14" t="s">
        <v>30</v>
      </c>
      <c r="C853" s="26">
        <v>44404</v>
      </c>
      <c r="D853" s="15"/>
      <c r="E853" s="16"/>
      <c r="G853" s="83" t="str">
        <f t="shared" si="48"/>
        <v>Di</v>
      </c>
      <c r="H853" s="26">
        <f t="shared" si="49"/>
        <v>44404</v>
      </c>
      <c r="I853" s="52"/>
      <c r="J853" s="46"/>
      <c r="K853" s="46"/>
      <c r="L853" s="17"/>
    </row>
    <row r="854" spans="2:12" x14ac:dyDescent="0.25">
      <c r="B854" s="14" t="s">
        <v>31</v>
      </c>
      <c r="C854" s="26">
        <v>44405</v>
      </c>
      <c r="D854" s="15"/>
      <c r="E854" s="16"/>
      <c r="G854" s="83" t="str">
        <f t="shared" si="48"/>
        <v>Lu</v>
      </c>
      <c r="H854" s="26">
        <f t="shared" si="49"/>
        <v>44405</v>
      </c>
      <c r="I854" s="52"/>
      <c r="J854" s="47"/>
      <c r="K854" s="89"/>
      <c r="L854" s="81"/>
    </row>
    <row r="855" spans="2:12" x14ac:dyDescent="0.25">
      <c r="B855" s="1" t="s">
        <v>32</v>
      </c>
      <c r="C855" s="26">
        <v>44406</v>
      </c>
      <c r="D855" s="15"/>
      <c r="E855" s="16"/>
      <c r="G855" s="83" t="str">
        <f t="shared" si="48"/>
        <v>Ma</v>
      </c>
      <c r="H855" s="26">
        <f t="shared" si="49"/>
        <v>44406</v>
      </c>
      <c r="I855" s="52"/>
      <c r="J855" s="46"/>
      <c r="K855" s="46"/>
      <c r="L855" s="17"/>
    </row>
    <row r="856" spans="2:12" x14ac:dyDescent="0.25">
      <c r="B856" s="1" t="s">
        <v>33</v>
      </c>
      <c r="C856" s="26">
        <v>44407</v>
      </c>
      <c r="D856" s="15"/>
      <c r="E856" s="16"/>
      <c r="G856" s="83" t="str">
        <f t="shared" si="48"/>
        <v>Me</v>
      </c>
      <c r="H856" s="26">
        <f t="shared" si="49"/>
        <v>44407</v>
      </c>
      <c r="L856" s="17"/>
    </row>
    <row r="857" spans="2:12" x14ac:dyDescent="0.25">
      <c r="B857" s="1" t="s">
        <v>34</v>
      </c>
      <c r="C857" s="26">
        <v>44408</v>
      </c>
      <c r="D857" s="15"/>
      <c r="E857" s="16"/>
      <c r="G857" s="83" t="str">
        <f t="shared" si="48"/>
        <v>Je</v>
      </c>
      <c r="H857" s="26">
        <f t="shared" si="49"/>
        <v>44408</v>
      </c>
      <c r="L857" s="17"/>
    </row>
    <row r="858" spans="2:12" x14ac:dyDescent="0.25">
      <c r="B858" s="14"/>
      <c r="C858" s="1" t="s">
        <v>174</v>
      </c>
      <c r="D858" s="15">
        <f>SUM(D827:D857)</f>
        <v>72</v>
      </c>
      <c r="E858" s="16" t="s">
        <v>19</v>
      </c>
      <c r="G858" s="14"/>
      <c r="H858" s="15"/>
      <c r="L858" s="17"/>
    </row>
    <row r="859" spans="2:12" x14ac:dyDescent="0.25">
      <c r="B859" s="14"/>
      <c r="C859" s="15">
        <v>0.35</v>
      </c>
      <c r="D859" s="59">
        <f>ROUND(D858*C859,2)</f>
        <v>25.2</v>
      </c>
      <c r="E859" s="16"/>
      <c r="G859" s="14"/>
      <c r="H859" s="15"/>
      <c r="I859" s="52"/>
      <c r="J859" s="47"/>
      <c r="K859" s="49"/>
      <c r="L859" s="17"/>
    </row>
    <row r="860" spans="2:12" x14ac:dyDescent="0.25">
      <c r="B860" s="14"/>
      <c r="C860" s="15"/>
      <c r="D860" s="15"/>
      <c r="E860" s="16"/>
      <c r="G860" s="14"/>
      <c r="H860" s="15"/>
      <c r="I860" s="52"/>
      <c r="J860" s="42"/>
      <c r="K860" s="42"/>
      <c r="L860" s="17"/>
    </row>
    <row r="861" spans="2:12" x14ac:dyDescent="0.25">
      <c r="B861" s="29" t="s">
        <v>36</v>
      </c>
      <c r="C861" s="15"/>
      <c r="D861" s="59">
        <v>8</v>
      </c>
      <c r="E861" s="31" t="s">
        <v>40</v>
      </c>
      <c r="F861" s="32"/>
      <c r="G861" s="29"/>
      <c r="H861" s="15"/>
      <c r="I861" s="52"/>
      <c r="J861" s="42"/>
      <c r="K861" s="42"/>
      <c r="L861" s="17"/>
    </row>
    <row r="862" spans="2:12" x14ac:dyDescent="0.25">
      <c r="B862" s="14"/>
      <c r="C862" s="15"/>
      <c r="D862" s="59">
        <v>15</v>
      </c>
      <c r="E862" s="31" t="s">
        <v>41</v>
      </c>
      <c r="F862" s="32"/>
      <c r="G862" s="14"/>
      <c r="H862" s="15"/>
      <c r="I862" s="52"/>
      <c r="J862" s="42"/>
      <c r="K862" s="42"/>
      <c r="L862" s="17"/>
    </row>
    <row r="863" spans="2:12" x14ac:dyDescent="0.25">
      <c r="B863" s="14"/>
      <c r="C863" s="15"/>
      <c r="D863" s="85">
        <v>25</v>
      </c>
      <c r="E863" s="16" t="s">
        <v>156</v>
      </c>
      <c r="F863" s="32"/>
      <c r="G863" s="14"/>
      <c r="H863" s="15"/>
      <c r="I863" s="52"/>
      <c r="J863" s="42"/>
      <c r="K863" s="42"/>
      <c r="L863" s="17"/>
    </row>
    <row r="864" spans="2:12" ht="30.75" thickBot="1" x14ac:dyDescent="0.3">
      <c r="B864" s="14"/>
      <c r="C864" s="15"/>
      <c r="D864" s="59">
        <v>30</v>
      </c>
      <c r="E864" s="31" t="s">
        <v>153</v>
      </c>
      <c r="G864" s="14"/>
      <c r="H864" s="15"/>
      <c r="I864" s="42" t="s">
        <v>100</v>
      </c>
      <c r="J864" s="45"/>
      <c r="K864" s="42" t="s">
        <v>101</v>
      </c>
      <c r="L864" s="80" t="s">
        <v>47</v>
      </c>
    </row>
    <row r="865" spans="2:12" ht="15.75" thickBot="1" x14ac:dyDescent="0.3">
      <c r="B865" s="29" t="s">
        <v>37</v>
      </c>
      <c r="C865" s="15"/>
      <c r="D865" s="60">
        <f>SUM(D859:D864)</f>
        <v>103.2</v>
      </c>
      <c r="E865" s="16"/>
      <c r="G865" s="29" t="s">
        <v>37</v>
      </c>
      <c r="H865" s="15"/>
      <c r="I865" s="55">
        <f>SUM(I826:I864)</f>
        <v>249.48999999999998</v>
      </c>
      <c r="J865" s="57"/>
      <c r="K865" s="57">
        <f>SUM(L826:L864)</f>
        <v>0</v>
      </c>
      <c r="L865" s="34">
        <f>I865+K865</f>
        <v>249.48999999999998</v>
      </c>
    </row>
    <row r="866" spans="2:12" x14ac:dyDescent="0.25">
      <c r="B866" s="35"/>
      <c r="C866" s="36"/>
      <c r="D866" s="36"/>
      <c r="E866" s="37"/>
      <c r="G866" s="35"/>
      <c r="H866" s="36"/>
      <c r="I866" s="56"/>
      <c r="J866" s="44"/>
      <c r="K866" s="44"/>
      <c r="L866" s="38"/>
    </row>
    <row r="869" spans="2:12" x14ac:dyDescent="0.25">
      <c r="B869" s="79" t="s">
        <v>182</v>
      </c>
      <c r="G869" s="1" t="s">
        <v>138</v>
      </c>
      <c r="I869" s="54"/>
      <c r="J869" s="45"/>
      <c r="K869" s="45"/>
    </row>
    <row r="870" spans="2:12" x14ac:dyDescent="0.25">
      <c r="B870" s="7"/>
      <c r="C870" s="8"/>
      <c r="D870" s="8"/>
      <c r="E870" s="9" t="s">
        <v>13</v>
      </c>
      <c r="F870" s="10"/>
      <c r="G870" s="7"/>
      <c r="H870" s="12" t="s">
        <v>38</v>
      </c>
      <c r="I870" s="51"/>
      <c r="J870" s="41"/>
      <c r="K870" s="41"/>
      <c r="L870" s="13"/>
    </row>
    <row r="871" spans="2:12" x14ac:dyDescent="0.25">
      <c r="B871" s="14"/>
      <c r="C871" s="15"/>
      <c r="D871" s="15"/>
      <c r="E871" s="58" t="s">
        <v>103</v>
      </c>
      <c r="G871" s="14"/>
      <c r="H871" s="19" t="s">
        <v>0</v>
      </c>
      <c r="I871" s="53" t="s">
        <v>39</v>
      </c>
      <c r="J871" s="43" t="s">
        <v>53</v>
      </c>
      <c r="K871" s="43" t="s">
        <v>52</v>
      </c>
      <c r="L871" s="23" t="s">
        <v>68</v>
      </c>
    </row>
    <row r="872" spans="2:12" ht="15.75" x14ac:dyDescent="0.25">
      <c r="B872" s="14"/>
      <c r="C872" s="25">
        <v>44409</v>
      </c>
      <c r="D872" s="15"/>
      <c r="E872" s="16"/>
      <c r="G872" s="14"/>
      <c r="H872" s="25">
        <f>C872</f>
        <v>44409</v>
      </c>
      <c r="I872" s="52"/>
      <c r="J872" s="42"/>
      <c r="K872" s="42"/>
      <c r="L872" s="17"/>
    </row>
    <row r="873" spans="2:12" x14ac:dyDescent="0.25">
      <c r="B873" s="14" t="s">
        <v>30</v>
      </c>
      <c r="C873" s="26">
        <v>44409</v>
      </c>
      <c r="D873" s="15"/>
      <c r="E873" s="16"/>
      <c r="G873" s="83" t="str">
        <f>B873</f>
        <v>Di</v>
      </c>
      <c r="H873" s="26">
        <f>C873</f>
        <v>44409</v>
      </c>
      <c r="I873" s="52">
        <v>84.74</v>
      </c>
      <c r="J873" s="42">
        <v>151533</v>
      </c>
      <c r="K873" s="42">
        <f>J873-J846</f>
        <v>764</v>
      </c>
      <c r="L873" s="17" t="s">
        <v>19</v>
      </c>
    </row>
    <row r="874" spans="2:12" x14ac:dyDescent="0.25">
      <c r="B874" s="14" t="s">
        <v>31</v>
      </c>
      <c r="C874" s="26">
        <v>44410</v>
      </c>
      <c r="D874" s="15"/>
      <c r="E874" s="16"/>
      <c r="G874" s="83" t="str">
        <f t="shared" ref="G874:G903" si="50">B874</f>
        <v>Lu</v>
      </c>
      <c r="H874" s="26">
        <f t="shared" ref="H874:H903" si="51">C874</f>
        <v>44410</v>
      </c>
      <c r="I874" s="52"/>
      <c r="J874" s="46">
        <v>60.1</v>
      </c>
      <c r="K874" s="46" t="s">
        <v>70</v>
      </c>
      <c r="L874" s="17"/>
    </row>
    <row r="875" spans="2:12" x14ac:dyDescent="0.25">
      <c r="B875" s="14" t="s">
        <v>32</v>
      </c>
      <c r="C875" s="26">
        <v>44411</v>
      </c>
      <c r="D875" s="15"/>
      <c r="E875" s="16"/>
      <c r="G875" s="83" t="str">
        <f t="shared" si="50"/>
        <v>Ma</v>
      </c>
      <c r="H875" s="26">
        <f t="shared" si="51"/>
        <v>44411</v>
      </c>
      <c r="I875" s="52"/>
      <c r="J875" s="47">
        <f>ROUND(100*J874/K873,4)</f>
        <v>7.8665000000000003</v>
      </c>
      <c r="K875" s="49" t="s">
        <v>69</v>
      </c>
      <c r="L875" s="17"/>
    </row>
    <row r="876" spans="2:12" x14ac:dyDescent="0.25">
      <c r="B876" s="14" t="s">
        <v>33</v>
      </c>
      <c r="C876" s="26">
        <v>44412</v>
      </c>
      <c r="D876" s="15"/>
      <c r="E876" s="16"/>
      <c r="G876" s="83" t="str">
        <f t="shared" si="50"/>
        <v>Me</v>
      </c>
      <c r="H876" s="26">
        <f t="shared" si="51"/>
        <v>44412</v>
      </c>
      <c r="I876" s="52"/>
      <c r="J876" s="90">
        <f>ROUND(I873/K873,4)</f>
        <v>0.1109</v>
      </c>
      <c r="K876" s="49" t="s">
        <v>19</v>
      </c>
      <c r="L876" s="17"/>
    </row>
    <row r="877" spans="2:12" x14ac:dyDescent="0.25">
      <c r="B877" s="14" t="s">
        <v>34</v>
      </c>
      <c r="C877" s="26">
        <v>44413</v>
      </c>
      <c r="D877" s="15"/>
      <c r="E877" s="16"/>
      <c r="G877" s="83" t="str">
        <f t="shared" si="50"/>
        <v>Je</v>
      </c>
      <c r="H877" s="26">
        <f t="shared" si="51"/>
        <v>44413</v>
      </c>
      <c r="I877" s="52"/>
      <c r="J877" s="47"/>
      <c r="K877" s="89" t="s">
        <v>183</v>
      </c>
      <c r="L877" s="81">
        <v>606.71</v>
      </c>
    </row>
    <row r="878" spans="2:12" x14ac:dyDescent="0.25">
      <c r="B878" s="14" t="s">
        <v>28</v>
      </c>
      <c r="C878" s="26">
        <v>44414</v>
      </c>
      <c r="D878" s="15"/>
      <c r="E878" s="17"/>
      <c r="G878" s="83" t="str">
        <f t="shared" si="50"/>
        <v>Ve</v>
      </c>
      <c r="H878" s="26">
        <f t="shared" si="51"/>
        <v>44414</v>
      </c>
      <c r="I878" s="52"/>
      <c r="J878" s="46"/>
      <c r="K878" s="46"/>
      <c r="L878" s="17"/>
    </row>
    <row r="879" spans="2:12" x14ac:dyDescent="0.25">
      <c r="B879" s="14" t="s">
        <v>29</v>
      </c>
      <c r="C879" s="26">
        <v>44415</v>
      </c>
      <c r="D879" s="15"/>
      <c r="E879" s="16"/>
      <c r="G879" s="83" t="str">
        <f t="shared" si="50"/>
        <v>Sa</v>
      </c>
      <c r="H879" s="26">
        <f t="shared" si="51"/>
        <v>44415</v>
      </c>
      <c r="I879" s="52"/>
      <c r="J879" s="47"/>
      <c r="K879" s="49"/>
      <c r="L879" s="17"/>
    </row>
    <row r="880" spans="2:12" x14ac:dyDescent="0.25">
      <c r="B880" s="14" t="s">
        <v>30</v>
      </c>
      <c r="C880" s="26">
        <v>44416</v>
      </c>
      <c r="D880" s="86"/>
      <c r="E880" s="16"/>
      <c r="G880" s="83" t="str">
        <f t="shared" si="50"/>
        <v>Di</v>
      </c>
      <c r="H880" s="26">
        <f t="shared" si="51"/>
        <v>44416</v>
      </c>
      <c r="L880" s="17"/>
    </row>
    <row r="881" spans="2:12" x14ac:dyDescent="0.25">
      <c r="B881" s="14" t="s">
        <v>31</v>
      </c>
      <c r="C881" s="26">
        <v>44417</v>
      </c>
      <c r="D881" s="15"/>
      <c r="E881" s="16"/>
      <c r="G881" s="83" t="str">
        <f t="shared" si="50"/>
        <v>Lu</v>
      </c>
      <c r="H881" s="26">
        <f t="shared" si="51"/>
        <v>44417</v>
      </c>
      <c r="L881" s="17"/>
    </row>
    <row r="882" spans="2:12" x14ac:dyDescent="0.25">
      <c r="B882" s="14" t="s">
        <v>32</v>
      </c>
      <c r="C882" s="26">
        <v>44418</v>
      </c>
      <c r="D882" s="15"/>
      <c r="E882" s="16"/>
      <c r="G882" s="83" t="str">
        <f t="shared" si="50"/>
        <v>Ma</v>
      </c>
      <c r="H882" s="26">
        <f t="shared" si="51"/>
        <v>44418</v>
      </c>
      <c r="I882" s="52"/>
      <c r="J882" s="47"/>
      <c r="K882" s="49"/>
      <c r="L882" s="17"/>
    </row>
    <row r="883" spans="2:12" x14ac:dyDescent="0.25">
      <c r="B883" s="14" t="s">
        <v>33</v>
      </c>
      <c r="C883" s="26">
        <v>44419</v>
      </c>
      <c r="D883" s="15"/>
      <c r="E883" s="16"/>
      <c r="G883" s="83" t="str">
        <f t="shared" si="50"/>
        <v>Me</v>
      </c>
      <c r="H883" s="26">
        <f t="shared" si="51"/>
        <v>44419</v>
      </c>
      <c r="I883" s="52">
        <v>86.55</v>
      </c>
      <c r="J883" s="42">
        <v>152518</v>
      </c>
      <c r="K883" s="42">
        <f>J883-J873</f>
        <v>985</v>
      </c>
      <c r="L883" s="17" t="s">
        <v>19</v>
      </c>
    </row>
    <row r="884" spans="2:12" x14ac:dyDescent="0.25">
      <c r="B884" s="14" t="s">
        <v>34</v>
      </c>
      <c r="C884" s="26">
        <v>44420</v>
      </c>
      <c r="D884" s="15"/>
      <c r="E884" s="16"/>
      <c r="G884" s="83" t="str">
        <f t="shared" si="50"/>
        <v>Je</v>
      </c>
      <c r="H884" s="26">
        <f t="shared" si="51"/>
        <v>44420</v>
      </c>
      <c r="I884" s="52"/>
      <c r="J884" s="46">
        <v>62.13</v>
      </c>
      <c r="K884" s="46" t="s">
        <v>70</v>
      </c>
      <c r="L884" s="17"/>
    </row>
    <row r="885" spans="2:12" x14ac:dyDescent="0.25">
      <c r="B885" s="14" t="s">
        <v>28</v>
      </c>
      <c r="C885" s="26">
        <v>44421</v>
      </c>
      <c r="D885" s="15"/>
      <c r="E885" s="16"/>
      <c r="G885" s="83" t="str">
        <f t="shared" si="50"/>
        <v>Ve</v>
      </c>
      <c r="H885" s="26">
        <f t="shared" si="51"/>
        <v>44421</v>
      </c>
      <c r="I885" s="52"/>
      <c r="J885" s="47">
        <f>ROUND(100*J884/K883,4)</f>
        <v>6.3075999999999999</v>
      </c>
      <c r="K885" s="49" t="s">
        <v>69</v>
      </c>
      <c r="L885" s="17"/>
    </row>
    <row r="886" spans="2:12" x14ac:dyDescent="0.25">
      <c r="B886" s="14" t="s">
        <v>29</v>
      </c>
      <c r="C886" s="26">
        <v>44422</v>
      </c>
      <c r="D886" s="15"/>
      <c r="E886" s="16"/>
      <c r="G886" s="83" t="str">
        <f t="shared" si="50"/>
        <v>Sa</v>
      </c>
      <c r="H886" s="26">
        <f t="shared" si="51"/>
        <v>44422</v>
      </c>
      <c r="I886" s="52"/>
      <c r="J886" s="90">
        <f>ROUND(I883/K883,4)</f>
        <v>8.7900000000000006E-2</v>
      </c>
      <c r="K886" s="49" t="s">
        <v>19</v>
      </c>
      <c r="L886" s="17"/>
    </row>
    <row r="887" spans="2:12" x14ac:dyDescent="0.25">
      <c r="B887" s="14" t="s">
        <v>30</v>
      </c>
      <c r="C887" s="26">
        <v>44423</v>
      </c>
      <c r="D887" s="86"/>
      <c r="E887" s="16"/>
      <c r="G887" s="83" t="str">
        <f t="shared" si="50"/>
        <v>Di</v>
      </c>
      <c r="H887" s="26">
        <f t="shared" si="51"/>
        <v>44423</v>
      </c>
      <c r="I887" s="52"/>
      <c r="J887" s="42"/>
      <c r="K887" s="42"/>
      <c r="L887" s="17"/>
    </row>
    <row r="888" spans="2:12" x14ac:dyDescent="0.25">
      <c r="B888" s="14" t="s">
        <v>31</v>
      </c>
      <c r="C888" s="26">
        <v>44424</v>
      </c>
      <c r="D888" s="15"/>
      <c r="E888" s="16"/>
      <c r="G888" s="83" t="str">
        <f t="shared" si="50"/>
        <v>Lu</v>
      </c>
      <c r="H888" s="26">
        <f t="shared" si="51"/>
        <v>44424</v>
      </c>
      <c r="I888" s="52"/>
      <c r="J888" s="46"/>
      <c r="K888" s="46"/>
      <c r="L888" s="17"/>
    </row>
    <row r="889" spans="2:12" x14ac:dyDescent="0.25">
      <c r="B889" s="14" t="s">
        <v>32</v>
      </c>
      <c r="C889" s="26">
        <v>44425</v>
      </c>
      <c r="D889" s="15"/>
      <c r="E889" s="16"/>
      <c r="G889" s="83" t="str">
        <f t="shared" si="50"/>
        <v>Ma</v>
      </c>
      <c r="H889" s="26">
        <f t="shared" si="51"/>
        <v>44425</v>
      </c>
      <c r="I889" s="91" t="s">
        <v>188</v>
      </c>
      <c r="J889" s="47"/>
      <c r="K889" s="49"/>
      <c r="L889" s="17"/>
    </row>
    <row r="890" spans="2:12" x14ac:dyDescent="0.25">
      <c r="B890" s="14" t="s">
        <v>33</v>
      </c>
      <c r="C890" s="26">
        <v>44426</v>
      </c>
      <c r="D890" s="15"/>
      <c r="E890" s="16"/>
      <c r="G890" s="83" t="str">
        <f t="shared" si="50"/>
        <v>Me</v>
      </c>
      <c r="H890" s="26">
        <f t="shared" si="51"/>
        <v>44426</v>
      </c>
      <c r="I890" s="52">
        <v>45.82</v>
      </c>
      <c r="J890" s="42">
        <v>153000</v>
      </c>
      <c r="K890" s="42">
        <f>J890-J883</f>
        <v>482</v>
      </c>
      <c r="L890" s="17" t="s">
        <v>19</v>
      </c>
    </row>
    <row r="891" spans="2:12" x14ac:dyDescent="0.25">
      <c r="B891" s="14" t="s">
        <v>34</v>
      </c>
      <c r="C891" s="26">
        <v>44427</v>
      </c>
      <c r="D891" s="15"/>
      <c r="E891" s="16"/>
      <c r="G891" s="83" t="str">
        <f t="shared" si="50"/>
        <v>Je</v>
      </c>
      <c r="H891" s="26">
        <f t="shared" si="51"/>
        <v>44427</v>
      </c>
      <c r="I891" s="52"/>
      <c r="J891" s="46">
        <v>32.89</v>
      </c>
      <c r="K891" s="46" t="s">
        <v>70</v>
      </c>
      <c r="L891" s="17"/>
    </row>
    <row r="892" spans="2:12" x14ac:dyDescent="0.25">
      <c r="B892" s="14" t="s">
        <v>28</v>
      </c>
      <c r="C892" s="26">
        <v>44428</v>
      </c>
      <c r="D892" s="15"/>
      <c r="E892" s="16"/>
      <c r="G892" s="83" t="str">
        <f t="shared" si="50"/>
        <v>Ve</v>
      </c>
      <c r="H892" s="26">
        <f t="shared" si="51"/>
        <v>44428</v>
      </c>
      <c r="I892" s="52"/>
      <c r="J892" s="47">
        <f>ROUND(100*J891/K890,4)</f>
        <v>6.8236999999999997</v>
      </c>
      <c r="K892" s="49" t="s">
        <v>69</v>
      </c>
      <c r="L892" s="17"/>
    </row>
    <row r="893" spans="2:12" x14ac:dyDescent="0.25">
      <c r="B893" s="14" t="s">
        <v>29</v>
      </c>
      <c r="C893" s="26">
        <v>44429</v>
      </c>
      <c r="D893" s="15"/>
      <c r="E893" s="16"/>
      <c r="G893" s="83" t="str">
        <f t="shared" si="50"/>
        <v>Sa</v>
      </c>
      <c r="H893" s="26">
        <f t="shared" si="51"/>
        <v>44429</v>
      </c>
      <c r="I893" s="52"/>
      <c r="J893" s="90">
        <f>ROUND(I890/K890,4)</f>
        <v>9.5100000000000004E-2</v>
      </c>
      <c r="K893" s="49" t="s">
        <v>19</v>
      </c>
      <c r="L893" s="17"/>
    </row>
    <row r="894" spans="2:12" x14ac:dyDescent="0.25">
      <c r="B894" s="14" t="s">
        <v>30</v>
      </c>
      <c r="C894" s="26">
        <v>44430</v>
      </c>
      <c r="D894" s="15"/>
      <c r="E894" s="16"/>
      <c r="G894" s="83" t="str">
        <f t="shared" si="50"/>
        <v>Di</v>
      </c>
      <c r="H894" s="26">
        <f t="shared" si="51"/>
        <v>44430</v>
      </c>
      <c r="I894" s="52">
        <v>82.58</v>
      </c>
      <c r="J894" s="42">
        <v>153752</v>
      </c>
      <c r="K894" s="42">
        <f>J894-J890</f>
        <v>752</v>
      </c>
      <c r="L894" s="17" t="s">
        <v>19</v>
      </c>
    </row>
    <row r="895" spans="2:12" x14ac:dyDescent="0.25">
      <c r="B895" s="14" t="s">
        <v>31</v>
      </c>
      <c r="C895" s="26">
        <v>44431</v>
      </c>
      <c r="D895" s="15"/>
      <c r="E895" s="16"/>
      <c r="G895" s="83" t="str">
        <f t="shared" si="50"/>
        <v>Lu</v>
      </c>
      <c r="H895" s="26">
        <f t="shared" si="51"/>
        <v>44431</v>
      </c>
      <c r="I895" s="52"/>
      <c r="J895" s="46">
        <v>59.03</v>
      </c>
      <c r="K895" s="46" t="s">
        <v>70</v>
      </c>
      <c r="L895" s="17"/>
    </row>
    <row r="896" spans="2:12" x14ac:dyDescent="0.25">
      <c r="B896" s="14" t="s">
        <v>32</v>
      </c>
      <c r="C896" s="26">
        <v>44432</v>
      </c>
      <c r="D896" s="15"/>
      <c r="E896" s="16"/>
      <c r="G896" s="83" t="str">
        <f t="shared" si="50"/>
        <v>Ma</v>
      </c>
      <c r="H896" s="26">
        <f t="shared" si="51"/>
        <v>44432</v>
      </c>
      <c r="I896" s="52"/>
      <c r="J896" s="47">
        <f>ROUND(100*J895/K894,4)</f>
        <v>7.8497000000000003</v>
      </c>
      <c r="K896" s="49" t="s">
        <v>69</v>
      </c>
      <c r="L896" s="17"/>
    </row>
    <row r="897" spans="2:12" x14ac:dyDescent="0.25">
      <c r="B897" s="14" t="s">
        <v>33</v>
      </c>
      <c r="C897" s="26">
        <v>44433</v>
      </c>
      <c r="D897" s="15"/>
      <c r="E897" s="16"/>
      <c r="G897" s="83" t="str">
        <f t="shared" si="50"/>
        <v>Me</v>
      </c>
      <c r="H897" s="26">
        <f t="shared" si="51"/>
        <v>44433</v>
      </c>
      <c r="J897" s="90">
        <f>ROUND(I894/K894,4)</f>
        <v>0.10979999999999999</v>
      </c>
      <c r="K897" s="49" t="s">
        <v>19</v>
      </c>
      <c r="L897" s="17"/>
    </row>
    <row r="898" spans="2:12" x14ac:dyDescent="0.25">
      <c r="B898" s="14" t="s">
        <v>34</v>
      </c>
      <c r="C898" s="26">
        <v>44434</v>
      </c>
      <c r="D898" s="15"/>
      <c r="E898" s="16"/>
      <c r="G898" s="83" t="str">
        <f t="shared" si="50"/>
        <v>Je</v>
      </c>
      <c r="H898" s="26">
        <f t="shared" si="51"/>
        <v>44434</v>
      </c>
      <c r="I898" s="52"/>
      <c r="J898" s="42"/>
      <c r="K898" s="42"/>
      <c r="L898" s="17"/>
    </row>
    <row r="899" spans="2:12" x14ac:dyDescent="0.25">
      <c r="B899" s="14" t="s">
        <v>28</v>
      </c>
      <c r="C899" s="26">
        <v>44435</v>
      </c>
      <c r="D899" s="15"/>
      <c r="E899" s="16"/>
      <c r="G899" s="83" t="str">
        <f t="shared" si="50"/>
        <v>Ve</v>
      </c>
      <c r="H899" s="26">
        <f t="shared" si="51"/>
        <v>44435</v>
      </c>
      <c r="I899" s="52">
        <v>81.099999999999994</v>
      </c>
      <c r="J899" s="42">
        <v>154548</v>
      </c>
      <c r="K899" s="42">
        <f>J899-J894</f>
        <v>796</v>
      </c>
      <c r="L899" s="17" t="s">
        <v>19</v>
      </c>
    </row>
    <row r="900" spans="2:12" x14ac:dyDescent="0.25">
      <c r="B900" s="14" t="s">
        <v>29</v>
      </c>
      <c r="C900" s="26">
        <v>44436</v>
      </c>
      <c r="D900" s="15"/>
      <c r="E900" s="16"/>
      <c r="G900" s="83" t="str">
        <f t="shared" si="50"/>
        <v>Sa</v>
      </c>
      <c r="H900" s="26">
        <f t="shared" si="51"/>
        <v>44436</v>
      </c>
      <c r="I900" s="91" t="s">
        <v>189</v>
      </c>
      <c r="J900" s="46">
        <v>58.6</v>
      </c>
      <c r="K900" s="46" t="s">
        <v>70</v>
      </c>
      <c r="L900" s="17"/>
    </row>
    <row r="901" spans="2:12" x14ac:dyDescent="0.25">
      <c r="B901" s="14" t="s">
        <v>30</v>
      </c>
      <c r="C901" s="26">
        <v>44437</v>
      </c>
      <c r="D901" s="15"/>
      <c r="E901" s="16"/>
      <c r="G901" s="83" t="str">
        <f t="shared" si="50"/>
        <v>Di</v>
      </c>
      <c r="H901" s="26">
        <f t="shared" si="51"/>
        <v>44437</v>
      </c>
      <c r="I901" s="52"/>
      <c r="J901" s="47">
        <f>ROUND(100*J900/K899,4)</f>
        <v>7.3617999999999997</v>
      </c>
      <c r="K901" s="49" t="s">
        <v>69</v>
      </c>
      <c r="L901" s="17"/>
    </row>
    <row r="902" spans="2:12" x14ac:dyDescent="0.25">
      <c r="B902" s="14" t="s">
        <v>31</v>
      </c>
      <c r="C902" s="26">
        <v>44438</v>
      </c>
      <c r="D902" s="15"/>
      <c r="E902" s="16"/>
      <c r="G902" s="83" t="str">
        <f t="shared" si="50"/>
        <v>Lu</v>
      </c>
      <c r="H902" s="26">
        <f t="shared" si="51"/>
        <v>44438</v>
      </c>
      <c r="J902" s="90">
        <f>ROUND(I899/K899,4)</f>
        <v>0.1019</v>
      </c>
      <c r="K902" s="49" t="s">
        <v>19</v>
      </c>
      <c r="L902" s="17"/>
    </row>
    <row r="903" spans="2:12" x14ac:dyDescent="0.25">
      <c r="B903" s="14" t="s">
        <v>32</v>
      </c>
      <c r="C903" s="26">
        <v>44439</v>
      </c>
      <c r="D903" s="15"/>
      <c r="E903" s="16"/>
      <c r="G903" s="83" t="str">
        <f t="shared" si="50"/>
        <v>Ma</v>
      </c>
      <c r="H903" s="26">
        <f t="shared" si="51"/>
        <v>44439</v>
      </c>
      <c r="L903" s="17"/>
    </row>
    <row r="904" spans="2:12" x14ac:dyDescent="0.25">
      <c r="B904" s="14"/>
      <c r="C904" s="86" t="s">
        <v>174</v>
      </c>
      <c r="D904" s="15">
        <f>SUM(D873:D903)</f>
        <v>0</v>
      </c>
      <c r="E904" s="16" t="s">
        <v>19</v>
      </c>
      <c r="G904" s="14"/>
      <c r="H904" s="15"/>
      <c r="L904" s="17"/>
    </row>
    <row r="905" spans="2:12" x14ac:dyDescent="0.25">
      <c r="B905" s="14"/>
      <c r="C905" s="15">
        <v>0.35</v>
      </c>
      <c r="D905" s="59">
        <f>ROUND(D904*C905,2)</f>
        <v>0</v>
      </c>
      <c r="E905" s="16"/>
      <c r="G905" s="14"/>
      <c r="H905" s="15"/>
      <c r="I905" s="52"/>
      <c r="J905" s="47"/>
      <c r="K905" s="49"/>
      <c r="L905" s="17"/>
    </row>
    <row r="906" spans="2:12" x14ac:dyDescent="0.25">
      <c r="B906" s="14"/>
      <c r="C906" s="15"/>
      <c r="D906" s="15"/>
      <c r="E906" s="16"/>
      <c r="G906" s="14"/>
      <c r="H906" s="15"/>
      <c r="I906" s="52"/>
      <c r="J906" s="42"/>
      <c r="K906" s="42"/>
      <c r="L906" s="17"/>
    </row>
    <row r="907" spans="2:12" x14ac:dyDescent="0.25">
      <c r="B907" s="29" t="s">
        <v>36</v>
      </c>
      <c r="C907" s="15"/>
      <c r="D907" s="59">
        <v>8</v>
      </c>
      <c r="E907" s="31" t="s">
        <v>40</v>
      </c>
      <c r="F907" s="32"/>
      <c r="G907" s="29"/>
      <c r="H907" s="15"/>
      <c r="I907" s="52"/>
      <c r="J907" s="42"/>
      <c r="K907" s="42"/>
      <c r="L907" s="17"/>
    </row>
    <row r="908" spans="2:12" x14ac:dyDescent="0.25">
      <c r="B908" s="14"/>
      <c r="C908" s="15"/>
      <c r="D908" s="59">
        <v>15</v>
      </c>
      <c r="E908" s="31" t="s">
        <v>41</v>
      </c>
      <c r="F908" s="32"/>
      <c r="G908" s="14"/>
      <c r="H908" s="15"/>
      <c r="I908" s="52"/>
      <c r="J908" s="42"/>
      <c r="K908" s="42"/>
      <c r="L908" s="17"/>
    </row>
    <row r="909" spans="2:12" x14ac:dyDescent="0.25">
      <c r="B909" s="14"/>
      <c r="C909" s="15"/>
      <c r="D909" s="85">
        <v>25</v>
      </c>
      <c r="E909" s="16" t="s">
        <v>156</v>
      </c>
      <c r="F909" s="32"/>
      <c r="G909" s="14"/>
      <c r="H909" s="15"/>
      <c r="I909" s="52"/>
      <c r="J909" s="42"/>
      <c r="K909" s="42"/>
      <c r="L909" s="17"/>
    </row>
    <row r="910" spans="2:12" ht="30.75" thickBot="1" x14ac:dyDescent="0.3">
      <c r="B910" s="14"/>
      <c r="C910" s="15"/>
      <c r="D910" s="59">
        <v>30</v>
      </c>
      <c r="E910" s="31" t="s">
        <v>153</v>
      </c>
      <c r="G910" s="14"/>
      <c r="H910" s="15"/>
      <c r="I910" s="42" t="s">
        <v>100</v>
      </c>
      <c r="J910" s="45"/>
      <c r="K910" s="42" t="s">
        <v>101</v>
      </c>
      <c r="L910" s="80" t="s">
        <v>47</v>
      </c>
    </row>
    <row r="911" spans="2:12" ht="15.75" thickBot="1" x14ac:dyDescent="0.3">
      <c r="B911" s="29" t="s">
        <v>37</v>
      </c>
      <c r="C911" s="15"/>
      <c r="D911" s="60">
        <f>SUM(D905:D910)</f>
        <v>78</v>
      </c>
      <c r="E911" s="16"/>
      <c r="G911" s="29" t="s">
        <v>37</v>
      </c>
      <c r="H911" s="15"/>
      <c r="I911" s="55">
        <f>SUM(I872:I910)</f>
        <v>380.78999999999996</v>
      </c>
      <c r="J911" s="57"/>
      <c r="K911" s="57">
        <f>SUM(L872:L910)</f>
        <v>606.71</v>
      </c>
      <c r="L911" s="34">
        <f>I911+K911</f>
        <v>987.5</v>
      </c>
    </row>
    <row r="912" spans="2:12" x14ac:dyDescent="0.25">
      <c r="B912" s="35"/>
      <c r="C912" s="36"/>
      <c r="D912" s="36"/>
      <c r="E912" s="37"/>
      <c r="G912" s="35"/>
      <c r="H912" s="36"/>
      <c r="I912" s="56"/>
      <c r="J912" s="44"/>
      <c r="K912" s="44"/>
      <c r="L912" s="38"/>
    </row>
    <row r="914" spans="2:12" x14ac:dyDescent="0.25">
      <c r="B914" s="79" t="s">
        <v>184</v>
      </c>
      <c r="G914" s="1" t="s">
        <v>138</v>
      </c>
      <c r="I914" s="54"/>
      <c r="J914" s="45"/>
      <c r="K914" s="45"/>
    </row>
    <row r="915" spans="2:12" x14ac:dyDescent="0.25">
      <c r="B915" s="7"/>
      <c r="C915" s="8"/>
      <c r="D915" s="8"/>
      <c r="E915" s="9" t="s">
        <v>13</v>
      </c>
      <c r="F915" s="10"/>
      <c r="G915" s="7"/>
      <c r="H915" s="12" t="s">
        <v>38</v>
      </c>
      <c r="I915" s="51"/>
      <c r="J915" s="41"/>
      <c r="K915" s="41"/>
      <c r="L915" s="13"/>
    </row>
    <row r="916" spans="2:12" x14ac:dyDescent="0.25">
      <c r="B916" s="14"/>
      <c r="C916" s="15"/>
      <c r="D916" s="15"/>
      <c r="E916" s="58" t="s">
        <v>103</v>
      </c>
      <c r="G916" s="14"/>
      <c r="H916" s="19" t="s">
        <v>0</v>
      </c>
      <c r="I916" s="53" t="s">
        <v>39</v>
      </c>
      <c r="J916" s="43" t="s">
        <v>53</v>
      </c>
      <c r="K916" s="43" t="s">
        <v>52</v>
      </c>
      <c r="L916" s="23" t="s">
        <v>68</v>
      </c>
    </row>
    <row r="917" spans="2:12" ht="15.75" x14ac:dyDescent="0.25">
      <c r="B917" s="14"/>
      <c r="C917" s="25">
        <v>44440</v>
      </c>
      <c r="D917" s="15"/>
      <c r="E917" s="16"/>
      <c r="G917" s="14"/>
      <c r="H917" s="25">
        <f>C917</f>
        <v>44440</v>
      </c>
      <c r="I917" s="52"/>
      <c r="J917" s="42"/>
      <c r="K917" s="42"/>
      <c r="L917" s="17"/>
    </row>
    <row r="918" spans="2:12" x14ac:dyDescent="0.25">
      <c r="B918" s="14" t="s">
        <v>33</v>
      </c>
      <c r="C918" s="26">
        <v>44440</v>
      </c>
      <c r="D918" s="15">
        <v>36</v>
      </c>
      <c r="E918" s="16" t="s">
        <v>185</v>
      </c>
      <c r="G918" s="83" t="str">
        <f>B918</f>
        <v>Me</v>
      </c>
      <c r="H918" s="26">
        <f>C918</f>
        <v>44440</v>
      </c>
      <c r="I918" s="52"/>
      <c r="J918" s="42"/>
      <c r="K918" s="42"/>
      <c r="L918" s="17"/>
    </row>
    <row r="919" spans="2:12" x14ac:dyDescent="0.25">
      <c r="B919" s="14" t="s">
        <v>34</v>
      </c>
      <c r="C919" s="26">
        <v>44441</v>
      </c>
      <c r="D919" s="15"/>
      <c r="E919" s="16"/>
      <c r="G919" s="83" t="str">
        <f t="shared" ref="G919:G947" si="52">B919</f>
        <v>Je</v>
      </c>
      <c r="H919" s="26">
        <f t="shared" ref="H919:H947" si="53">C919</f>
        <v>44441</v>
      </c>
      <c r="I919" s="52"/>
      <c r="J919" s="46"/>
      <c r="K919" s="46"/>
      <c r="L919" s="17"/>
    </row>
    <row r="920" spans="2:12" x14ac:dyDescent="0.25">
      <c r="B920" s="14" t="s">
        <v>28</v>
      </c>
      <c r="C920" s="26">
        <v>44442</v>
      </c>
      <c r="D920" s="15"/>
      <c r="E920" s="16"/>
      <c r="G920" s="83" t="str">
        <f t="shared" si="52"/>
        <v>Ve</v>
      </c>
      <c r="H920" s="26">
        <f t="shared" si="53"/>
        <v>44442</v>
      </c>
      <c r="I920" s="52"/>
      <c r="J920" s="47"/>
      <c r="K920" s="49"/>
      <c r="L920" s="17"/>
    </row>
    <row r="921" spans="2:12" x14ac:dyDescent="0.25">
      <c r="B921" s="14" t="s">
        <v>29</v>
      </c>
      <c r="C921" s="26">
        <v>44443</v>
      </c>
      <c r="D921" s="15"/>
      <c r="E921" s="16"/>
      <c r="G921" s="83" t="str">
        <f t="shared" si="52"/>
        <v>Sa</v>
      </c>
      <c r="H921" s="26">
        <f t="shared" si="53"/>
        <v>44443</v>
      </c>
      <c r="I921" s="52"/>
      <c r="J921" s="47"/>
      <c r="K921" s="89"/>
      <c r="L921" s="81"/>
    </row>
    <row r="922" spans="2:12" x14ac:dyDescent="0.25">
      <c r="B922" s="14" t="s">
        <v>30</v>
      </c>
      <c r="C922" s="26">
        <v>44444</v>
      </c>
      <c r="D922" s="15"/>
      <c r="E922" s="16"/>
      <c r="G922" s="83" t="str">
        <f t="shared" si="52"/>
        <v>Di</v>
      </c>
      <c r="H922" s="26">
        <f t="shared" si="53"/>
        <v>44444</v>
      </c>
      <c r="I922" s="52"/>
      <c r="J922" s="42"/>
      <c r="K922" s="42"/>
      <c r="L922" s="17"/>
    </row>
    <row r="923" spans="2:12" x14ac:dyDescent="0.25">
      <c r="B923" s="14" t="s">
        <v>31</v>
      </c>
      <c r="C923" s="26">
        <v>44445</v>
      </c>
      <c r="D923" s="15"/>
      <c r="E923" s="17"/>
      <c r="G923" s="83" t="str">
        <f t="shared" si="52"/>
        <v>Lu</v>
      </c>
      <c r="H923" s="26">
        <f t="shared" si="53"/>
        <v>44445</v>
      </c>
      <c r="I923" s="52"/>
      <c r="J923" s="46"/>
      <c r="K923" s="46"/>
      <c r="L923" s="17"/>
    </row>
    <row r="924" spans="2:12" ht="30" x14ac:dyDescent="0.25">
      <c r="B924" s="14" t="s">
        <v>32</v>
      </c>
      <c r="C924" s="26">
        <v>44446</v>
      </c>
      <c r="D924" s="15">
        <v>36</v>
      </c>
      <c r="E924" s="16" t="s">
        <v>186</v>
      </c>
      <c r="G924" s="83" t="str">
        <f t="shared" si="52"/>
        <v>Ma</v>
      </c>
      <c r="H924" s="26">
        <f t="shared" si="53"/>
        <v>44446</v>
      </c>
      <c r="I924" s="52"/>
      <c r="J924" s="47"/>
      <c r="K924" s="49"/>
      <c r="L924" s="17"/>
    </row>
    <row r="925" spans="2:12" x14ac:dyDescent="0.25">
      <c r="B925" s="14" t="s">
        <v>33</v>
      </c>
      <c r="C925" s="26">
        <v>44447</v>
      </c>
      <c r="D925" s="86"/>
      <c r="E925" s="16"/>
      <c r="G925" s="83" t="str">
        <f t="shared" si="52"/>
        <v>Me</v>
      </c>
      <c r="H925" s="26">
        <f t="shared" si="53"/>
        <v>44447</v>
      </c>
      <c r="L925" s="17"/>
    </row>
    <row r="926" spans="2:12" ht="30" x14ac:dyDescent="0.25">
      <c r="B926" s="14" t="s">
        <v>34</v>
      </c>
      <c r="C926" s="26">
        <v>44448</v>
      </c>
      <c r="D926" s="15">
        <v>36</v>
      </c>
      <c r="E926" s="16" t="s">
        <v>187</v>
      </c>
      <c r="G926" s="83" t="str">
        <f t="shared" si="52"/>
        <v>Je</v>
      </c>
      <c r="H926" s="26">
        <f t="shared" si="53"/>
        <v>44448</v>
      </c>
      <c r="I926" s="52">
        <v>85.94</v>
      </c>
      <c r="J926" s="42">
        <v>155485</v>
      </c>
      <c r="K926" s="42">
        <f>J926-J899</f>
        <v>937</v>
      </c>
      <c r="L926" s="17" t="s">
        <v>19</v>
      </c>
    </row>
    <row r="927" spans="2:12" x14ac:dyDescent="0.25">
      <c r="B927" s="14" t="s">
        <v>28</v>
      </c>
      <c r="C927" s="26">
        <v>44449</v>
      </c>
      <c r="D927" s="15"/>
      <c r="E927" s="16"/>
      <c r="G927" s="83" t="str">
        <f t="shared" si="52"/>
        <v>Ve</v>
      </c>
      <c r="H927" s="26">
        <f t="shared" si="53"/>
        <v>44449</v>
      </c>
      <c r="I927" s="52"/>
      <c r="J927" s="46">
        <v>60.78</v>
      </c>
      <c r="K927" s="46" t="s">
        <v>70</v>
      </c>
      <c r="L927" s="17"/>
    </row>
    <row r="928" spans="2:12" x14ac:dyDescent="0.25">
      <c r="B928" s="14" t="s">
        <v>29</v>
      </c>
      <c r="C928" s="26">
        <v>44450</v>
      </c>
      <c r="D928" s="15"/>
      <c r="E928" s="16"/>
      <c r="G928" s="83" t="str">
        <f t="shared" si="52"/>
        <v>Sa</v>
      </c>
      <c r="H928" s="26">
        <f t="shared" si="53"/>
        <v>44450</v>
      </c>
      <c r="I928" s="52"/>
      <c r="J928" s="47">
        <f>ROUND(100*J927/K926,4)</f>
        <v>6.4866999999999999</v>
      </c>
      <c r="K928" s="49" t="s">
        <v>69</v>
      </c>
      <c r="L928" s="17"/>
    </row>
    <row r="929" spans="2:12" x14ac:dyDescent="0.25">
      <c r="B929" s="14" t="s">
        <v>30</v>
      </c>
      <c r="C929" s="26">
        <v>44451</v>
      </c>
      <c r="D929" s="15"/>
      <c r="E929" s="16"/>
      <c r="G929" s="83" t="str">
        <f t="shared" si="52"/>
        <v>Di</v>
      </c>
      <c r="H929" s="26">
        <f t="shared" si="53"/>
        <v>44451</v>
      </c>
      <c r="I929" s="52"/>
      <c r="J929" s="90">
        <f>ROUND(I926/K926,4)</f>
        <v>9.1700000000000004E-2</v>
      </c>
      <c r="K929" s="49" t="s">
        <v>19</v>
      </c>
      <c r="L929" s="17"/>
    </row>
    <row r="930" spans="2:12" x14ac:dyDescent="0.25">
      <c r="B930" s="14" t="s">
        <v>31</v>
      </c>
      <c r="C930" s="26">
        <v>44452</v>
      </c>
      <c r="D930" s="15"/>
      <c r="E930" s="16"/>
      <c r="G930" s="83" t="str">
        <f t="shared" si="52"/>
        <v>Lu</v>
      </c>
      <c r="H930" s="26">
        <f t="shared" si="53"/>
        <v>44452</v>
      </c>
      <c r="I930" s="52"/>
      <c r="J930" s="47"/>
      <c r="K930" s="49"/>
      <c r="L930" s="17"/>
    </row>
    <row r="931" spans="2:12" x14ac:dyDescent="0.25">
      <c r="B931" s="14" t="s">
        <v>32</v>
      </c>
      <c r="C931" s="26">
        <v>44453</v>
      </c>
      <c r="D931" s="15"/>
      <c r="E931" s="16"/>
      <c r="G931" s="83" t="str">
        <f t="shared" si="52"/>
        <v>Ma</v>
      </c>
      <c r="H931" s="26">
        <f t="shared" si="53"/>
        <v>44453</v>
      </c>
      <c r="I931" s="52"/>
      <c r="J931" s="47"/>
      <c r="K931" s="49"/>
      <c r="L931" s="17"/>
    </row>
    <row r="932" spans="2:12" x14ac:dyDescent="0.25">
      <c r="B932" s="14" t="s">
        <v>33</v>
      </c>
      <c r="C932" s="26">
        <v>44454</v>
      </c>
      <c r="D932" s="86"/>
      <c r="E932" s="16"/>
      <c r="G932" s="83" t="str">
        <f t="shared" si="52"/>
        <v>Me</v>
      </c>
      <c r="H932" s="26">
        <f t="shared" si="53"/>
        <v>44454</v>
      </c>
      <c r="I932" s="52"/>
      <c r="J932" s="42"/>
      <c r="K932" s="42"/>
      <c r="L932" s="17"/>
    </row>
    <row r="933" spans="2:12" x14ac:dyDescent="0.25">
      <c r="B933" s="14" t="s">
        <v>34</v>
      </c>
      <c r="C933" s="26">
        <v>44455</v>
      </c>
      <c r="D933" s="15"/>
      <c r="E933" s="16"/>
      <c r="G933" s="83" t="str">
        <f t="shared" si="52"/>
        <v>Je</v>
      </c>
      <c r="H933" s="26">
        <f t="shared" si="53"/>
        <v>44455</v>
      </c>
      <c r="I933" s="52"/>
      <c r="J933" s="46"/>
      <c r="K933" s="46"/>
      <c r="L933" s="17"/>
    </row>
    <row r="934" spans="2:12" x14ac:dyDescent="0.25">
      <c r="B934" s="14" t="s">
        <v>28</v>
      </c>
      <c r="C934" s="26">
        <v>44456</v>
      </c>
      <c r="D934" s="15"/>
      <c r="E934" s="16"/>
      <c r="G934" s="83" t="str">
        <f t="shared" si="52"/>
        <v>Ve</v>
      </c>
      <c r="H934" s="26">
        <f t="shared" si="53"/>
        <v>44456</v>
      </c>
      <c r="I934" s="52"/>
      <c r="J934" s="47"/>
      <c r="K934" s="49"/>
      <c r="L934" s="17"/>
    </row>
    <row r="935" spans="2:12" x14ac:dyDescent="0.25">
      <c r="B935" s="14" t="s">
        <v>29</v>
      </c>
      <c r="C935" s="26">
        <v>44457</v>
      </c>
      <c r="D935" s="15"/>
      <c r="E935" s="16"/>
      <c r="G935" s="83" t="str">
        <f t="shared" si="52"/>
        <v>Sa</v>
      </c>
      <c r="H935" s="26">
        <f t="shared" si="53"/>
        <v>44457</v>
      </c>
      <c r="I935" s="52"/>
      <c r="J935" s="42"/>
      <c r="K935" s="42"/>
      <c r="L935" s="17"/>
    </row>
    <row r="936" spans="2:12" x14ac:dyDescent="0.25">
      <c r="B936" s="14" t="s">
        <v>30</v>
      </c>
      <c r="C936" s="26">
        <v>44458</v>
      </c>
      <c r="D936" s="15"/>
      <c r="E936" s="16"/>
      <c r="G936" s="83" t="str">
        <f t="shared" si="52"/>
        <v>Di</v>
      </c>
      <c r="H936" s="26">
        <f t="shared" si="53"/>
        <v>44458</v>
      </c>
      <c r="I936" s="52">
        <v>77.099999999999994</v>
      </c>
      <c r="J936" s="42">
        <v>156301</v>
      </c>
      <c r="K936" s="42">
        <f>J936-J926</f>
        <v>816</v>
      </c>
      <c r="L936" s="17" t="s">
        <v>19</v>
      </c>
    </row>
    <row r="937" spans="2:12" ht="30" x14ac:dyDescent="0.25">
      <c r="B937" s="14" t="s">
        <v>31</v>
      </c>
      <c r="C937" s="26">
        <v>44459</v>
      </c>
      <c r="D937" s="15">
        <v>15</v>
      </c>
      <c r="E937" s="16" t="s">
        <v>190</v>
      </c>
      <c r="G937" s="83" t="str">
        <f t="shared" si="52"/>
        <v>Lu</v>
      </c>
      <c r="H937" s="26">
        <f t="shared" si="53"/>
        <v>44459</v>
      </c>
      <c r="I937" s="52"/>
      <c r="J937" s="46">
        <v>53.58</v>
      </c>
      <c r="K937" s="46" t="s">
        <v>70</v>
      </c>
      <c r="L937" s="17"/>
    </row>
    <row r="938" spans="2:12" x14ac:dyDescent="0.25">
      <c r="B938" s="14" t="s">
        <v>32</v>
      </c>
      <c r="C938" s="26">
        <v>44460</v>
      </c>
      <c r="D938" s="15"/>
      <c r="E938" s="16"/>
      <c r="G938" s="83" t="str">
        <f t="shared" si="52"/>
        <v>Ma</v>
      </c>
      <c r="H938" s="26">
        <f t="shared" si="53"/>
        <v>44460</v>
      </c>
      <c r="I938" s="52"/>
      <c r="J938" s="47">
        <f>ROUND(100*J937/K936,4)</f>
        <v>6.5662000000000003</v>
      </c>
      <c r="K938" s="49" t="s">
        <v>69</v>
      </c>
      <c r="L938" s="17"/>
    </row>
    <row r="939" spans="2:12" x14ac:dyDescent="0.25">
      <c r="B939" s="14" t="s">
        <v>33</v>
      </c>
      <c r="C939" s="26">
        <v>44461</v>
      </c>
      <c r="D939" s="15"/>
      <c r="E939" s="16"/>
      <c r="G939" s="83" t="str">
        <f t="shared" si="52"/>
        <v>Me</v>
      </c>
      <c r="H939" s="26">
        <f t="shared" si="53"/>
        <v>44461</v>
      </c>
      <c r="I939" s="52"/>
      <c r="J939" s="90">
        <f>ROUND(I936/K936,4)</f>
        <v>9.4500000000000001E-2</v>
      </c>
      <c r="K939" s="49" t="s">
        <v>19</v>
      </c>
      <c r="L939" s="17"/>
    </row>
    <row r="940" spans="2:12" x14ac:dyDescent="0.25">
      <c r="B940" s="14" t="s">
        <v>34</v>
      </c>
      <c r="C940" s="26">
        <v>44462</v>
      </c>
      <c r="D940" s="15"/>
      <c r="E940" s="16"/>
      <c r="G940" s="83" t="str">
        <f t="shared" si="52"/>
        <v>Je</v>
      </c>
      <c r="H940" s="26">
        <f t="shared" si="53"/>
        <v>44462</v>
      </c>
      <c r="I940" s="52"/>
      <c r="J940" s="46"/>
      <c r="K940" s="46"/>
      <c r="L940" s="17"/>
    </row>
    <row r="941" spans="2:12" x14ac:dyDescent="0.25">
      <c r="B941" s="14" t="s">
        <v>28</v>
      </c>
      <c r="C941" s="26">
        <v>44463</v>
      </c>
      <c r="D941" s="15"/>
      <c r="E941" s="16"/>
      <c r="G941" s="83" t="str">
        <f t="shared" si="52"/>
        <v>Ve</v>
      </c>
      <c r="H941" s="26">
        <f t="shared" si="53"/>
        <v>44463</v>
      </c>
      <c r="I941" s="52"/>
      <c r="J941" s="47"/>
      <c r="K941" s="49"/>
      <c r="L941" s="17"/>
    </row>
    <row r="942" spans="2:12" x14ac:dyDescent="0.25">
      <c r="B942" s="14" t="s">
        <v>29</v>
      </c>
      <c r="C942" s="26">
        <v>44464</v>
      </c>
      <c r="D942" s="15"/>
      <c r="E942" s="16"/>
      <c r="G942" s="83" t="str">
        <f t="shared" si="52"/>
        <v>Sa</v>
      </c>
      <c r="H942" s="26">
        <f t="shared" si="53"/>
        <v>44464</v>
      </c>
      <c r="K942" s="89"/>
      <c r="L942" s="17"/>
    </row>
    <row r="943" spans="2:12" x14ac:dyDescent="0.25">
      <c r="B943" s="14" t="s">
        <v>30</v>
      </c>
      <c r="C943" s="26">
        <v>44465</v>
      </c>
      <c r="D943" s="15"/>
      <c r="E943" s="16"/>
      <c r="G943" s="83" t="str">
        <f t="shared" si="52"/>
        <v>Di</v>
      </c>
      <c r="H943" s="26">
        <f t="shared" si="53"/>
        <v>44465</v>
      </c>
      <c r="I943" s="52"/>
      <c r="J943" s="42"/>
      <c r="K943" s="42"/>
      <c r="L943" s="17"/>
    </row>
    <row r="944" spans="2:12" x14ac:dyDescent="0.25">
      <c r="B944" s="14" t="s">
        <v>31</v>
      </c>
      <c r="C944" s="26">
        <v>44466</v>
      </c>
      <c r="D944" s="15"/>
      <c r="E944" s="16"/>
      <c r="G944" s="83" t="str">
        <f t="shared" si="52"/>
        <v>Lu</v>
      </c>
      <c r="H944" s="26">
        <f t="shared" si="53"/>
        <v>44466</v>
      </c>
      <c r="I944" s="52">
        <v>79.72</v>
      </c>
      <c r="J944" s="42">
        <v>157058</v>
      </c>
      <c r="K944" s="42">
        <f>J944-J936</f>
        <v>757</v>
      </c>
      <c r="L944" s="17" t="s">
        <v>19</v>
      </c>
    </row>
    <row r="945" spans="2:12" x14ac:dyDescent="0.25">
      <c r="B945" s="14" t="s">
        <v>32</v>
      </c>
      <c r="C945" s="26">
        <v>44467</v>
      </c>
      <c r="D945" s="15"/>
      <c r="E945" s="16"/>
      <c r="G945" s="83" t="str">
        <f t="shared" si="52"/>
        <v>Ma</v>
      </c>
      <c r="H945" s="26">
        <f t="shared" si="53"/>
        <v>44467</v>
      </c>
      <c r="I945" s="52"/>
      <c r="J945" s="46">
        <v>55.4</v>
      </c>
      <c r="K945" s="46" t="s">
        <v>70</v>
      </c>
      <c r="L945" s="17"/>
    </row>
    <row r="946" spans="2:12" x14ac:dyDescent="0.25">
      <c r="B946" s="14" t="s">
        <v>33</v>
      </c>
      <c r="C946" s="26">
        <v>44468</v>
      </c>
      <c r="D946" s="15"/>
      <c r="E946" s="16"/>
      <c r="G946" s="83" t="str">
        <f t="shared" si="52"/>
        <v>Me</v>
      </c>
      <c r="H946" s="26">
        <f t="shared" si="53"/>
        <v>44468</v>
      </c>
      <c r="I946" s="52"/>
      <c r="J946" s="47">
        <f>ROUND(100*J945/K944,4)</f>
        <v>7.3183999999999996</v>
      </c>
      <c r="K946" s="49" t="s">
        <v>69</v>
      </c>
      <c r="L946" s="17"/>
    </row>
    <row r="947" spans="2:12" x14ac:dyDescent="0.25">
      <c r="B947" s="14" t="s">
        <v>34</v>
      </c>
      <c r="C947" s="26">
        <v>44469</v>
      </c>
      <c r="D947" s="15"/>
      <c r="E947" s="16"/>
      <c r="G947" s="83" t="str">
        <f t="shared" si="52"/>
        <v>Je</v>
      </c>
      <c r="H947" s="26">
        <f t="shared" si="53"/>
        <v>44469</v>
      </c>
      <c r="I947" s="52"/>
      <c r="J947" s="90">
        <f>ROUND(I944/K944,4)</f>
        <v>0.1053</v>
      </c>
      <c r="K947" s="49" t="s">
        <v>19</v>
      </c>
      <c r="L947" s="17"/>
    </row>
    <row r="948" spans="2:12" x14ac:dyDescent="0.25">
      <c r="B948" s="14"/>
      <c r="C948" s="26"/>
      <c r="D948" s="15"/>
      <c r="E948" s="16"/>
      <c r="G948" s="83"/>
      <c r="H948" s="26"/>
      <c r="L948" s="17"/>
    </row>
    <row r="949" spans="2:12" x14ac:dyDescent="0.25">
      <c r="B949" s="14"/>
      <c r="C949" s="86" t="s">
        <v>174</v>
      </c>
      <c r="D949" s="15">
        <f>SUM(D918:D948)</f>
        <v>123</v>
      </c>
      <c r="E949" s="16" t="s">
        <v>19</v>
      </c>
      <c r="G949" s="14"/>
      <c r="H949" s="15"/>
      <c r="L949" s="17"/>
    </row>
    <row r="950" spans="2:12" x14ac:dyDescent="0.25">
      <c r="B950" s="14"/>
      <c r="C950" s="15">
        <v>0.35</v>
      </c>
      <c r="D950" s="59">
        <f>ROUND(D949*C950,2)</f>
        <v>43.05</v>
      </c>
      <c r="E950" s="16"/>
      <c r="G950" s="14"/>
      <c r="H950" s="15"/>
      <c r="I950" s="52"/>
      <c r="J950" s="47"/>
      <c r="K950" s="49"/>
      <c r="L950" s="17"/>
    </row>
    <row r="951" spans="2:12" x14ac:dyDescent="0.25">
      <c r="B951" s="14"/>
      <c r="C951" s="15"/>
      <c r="D951" s="15"/>
      <c r="E951" s="16"/>
      <c r="G951" s="14"/>
      <c r="H951" s="15"/>
      <c r="I951" s="52"/>
      <c r="J951" s="42"/>
      <c r="K951" s="42"/>
      <c r="L951" s="17"/>
    </row>
    <row r="952" spans="2:12" x14ac:dyDescent="0.25">
      <c r="B952" s="14"/>
      <c r="C952" s="15"/>
      <c r="D952" s="59">
        <v>8</v>
      </c>
      <c r="E952" s="31" t="s">
        <v>40</v>
      </c>
      <c r="F952" s="32"/>
      <c r="G952" s="29"/>
      <c r="H952" s="15"/>
      <c r="I952" s="52"/>
      <c r="J952" s="42"/>
      <c r="K952" s="42"/>
      <c r="L952" s="17"/>
    </row>
    <row r="953" spans="2:12" x14ac:dyDescent="0.25">
      <c r="B953" s="14"/>
      <c r="C953" s="15"/>
      <c r="D953" s="59">
        <v>15</v>
      </c>
      <c r="E953" s="31" t="s">
        <v>41</v>
      </c>
      <c r="F953" s="32"/>
      <c r="G953" s="14"/>
      <c r="H953" s="15"/>
      <c r="I953" s="52"/>
      <c r="J953" s="42"/>
      <c r="K953" s="42"/>
      <c r="L953" s="17"/>
    </row>
    <row r="954" spans="2:12" x14ac:dyDescent="0.25">
      <c r="B954" s="14"/>
      <c r="C954" s="15"/>
      <c r="D954" s="85">
        <v>25</v>
      </c>
      <c r="E954" s="16" t="s">
        <v>156</v>
      </c>
      <c r="F954" s="32"/>
      <c r="G954" s="14"/>
      <c r="H954" s="15"/>
      <c r="I954" s="52"/>
      <c r="J954" s="42"/>
      <c r="K954" s="42"/>
      <c r="L954" s="17"/>
    </row>
    <row r="955" spans="2:12" ht="30.75" thickBot="1" x14ac:dyDescent="0.3">
      <c r="B955" s="14"/>
      <c r="C955" s="15"/>
      <c r="D955" s="59">
        <v>30</v>
      </c>
      <c r="E955" s="31" t="s">
        <v>153</v>
      </c>
      <c r="G955" s="14"/>
      <c r="H955" s="15"/>
      <c r="I955" s="42" t="s">
        <v>100</v>
      </c>
      <c r="J955" s="45"/>
      <c r="K955" s="42" t="s">
        <v>101</v>
      </c>
      <c r="L955" s="80" t="s">
        <v>47</v>
      </c>
    </row>
    <row r="956" spans="2:12" ht="15.75" thickBot="1" x14ac:dyDescent="0.3">
      <c r="B956" s="14"/>
      <c r="C956" s="15"/>
      <c r="D956" s="60">
        <f>SUM(D950:D955)</f>
        <v>121.05</v>
      </c>
      <c r="E956" s="16"/>
      <c r="G956" s="29" t="s">
        <v>37</v>
      </c>
      <c r="H956" s="15"/>
      <c r="I956" s="55">
        <f>SUM(I917:I955)</f>
        <v>242.76</v>
      </c>
      <c r="J956" s="57"/>
      <c r="K956" s="57">
        <f>SUM(L917:L955)</f>
        <v>0</v>
      </c>
      <c r="L956" s="34">
        <f>I956+K956</f>
        <v>242.76</v>
      </c>
    </row>
    <row r="957" spans="2:12" x14ac:dyDescent="0.25">
      <c r="B957" s="35"/>
      <c r="C957" s="36"/>
      <c r="D957" s="36"/>
      <c r="E957" s="37"/>
      <c r="G957" s="35"/>
      <c r="H957" s="36"/>
      <c r="I957" s="56"/>
      <c r="J957" s="44"/>
      <c r="K957" s="44"/>
      <c r="L957" s="38"/>
    </row>
    <row r="959" spans="2:12" x14ac:dyDescent="0.25">
      <c r="B959" s="79" t="s">
        <v>196</v>
      </c>
      <c r="G959" s="1" t="s">
        <v>138</v>
      </c>
      <c r="I959" s="54"/>
      <c r="J959" s="45"/>
      <c r="K959" s="45"/>
    </row>
    <row r="960" spans="2:12" x14ac:dyDescent="0.25">
      <c r="B960" s="92"/>
      <c r="C960" s="8"/>
      <c r="D960" s="8"/>
      <c r="E960" s="9" t="s">
        <v>13</v>
      </c>
      <c r="F960" s="10"/>
      <c r="G960" s="7"/>
      <c r="H960" s="12" t="s">
        <v>38</v>
      </c>
      <c r="I960" s="51"/>
      <c r="J960" s="41"/>
      <c r="K960" s="41"/>
      <c r="L960" s="13"/>
    </row>
    <row r="961" spans="2:12" x14ac:dyDescent="0.25">
      <c r="B961" s="14"/>
      <c r="C961" s="15"/>
      <c r="D961" s="15"/>
      <c r="E961" s="58" t="s">
        <v>103</v>
      </c>
      <c r="G961" s="14"/>
      <c r="H961" s="19" t="s">
        <v>0</v>
      </c>
      <c r="I961" s="53" t="s">
        <v>39</v>
      </c>
      <c r="J961" s="43" t="s">
        <v>53</v>
      </c>
      <c r="K961" s="43" t="s">
        <v>52</v>
      </c>
      <c r="L961" s="23" t="s">
        <v>68</v>
      </c>
    </row>
    <row r="962" spans="2:12" ht="15.75" x14ac:dyDescent="0.25">
      <c r="B962" s="14"/>
      <c r="C962" s="25">
        <v>44470</v>
      </c>
      <c r="D962" s="15"/>
      <c r="E962" s="16"/>
      <c r="G962" s="14"/>
      <c r="H962" s="25">
        <f>C962</f>
        <v>44470</v>
      </c>
      <c r="I962" s="52"/>
      <c r="J962" s="42"/>
      <c r="K962" s="42"/>
      <c r="L962" s="17"/>
    </row>
    <row r="963" spans="2:12" x14ac:dyDescent="0.25">
      <c r="B963" s="14" t="s">
        <v>28</v>
      </c>
      <c r="C963" s="26">
        <v>44470</v>
      </c>
      <c r="D963" s="15"/>
      <c r="E963" s="16"/>
      <c r="G963" s="83" t="str">
        <f>B963</f>
        <v>Ve</v>
      </c>
      <c r="H963" s="26">
        <f>C963</f>
        <v>44470</v>
      </c>
      <c r="I963" s="52"/>
      <c r="J963" s="42"/>
      <c r="K963" s="42"/>
      <c r="L963" s="17"/>
    </row>
    <row r="964" spans="2:12" x14ac:dyDescent="0.25">
      <c r="B964" s="14" t="s">
        <v>29</v>
      </c>
      <c r="C964" s="26">
        <v>44471</v>
      </c>
      <c r="D964" s="15"/>
      <c r="E964" s="16"/>
      <c r="G964" s="83" t="str">
        <f t="shared" ref="G964:G993" si="54">B964</f>
        <v>Sa</v>
      </c>
      <c r="H964" s="26">
        <f t="shared" ref="H964:H993" si="55">C964</f>
        <v>44471</v>
      </c>
      <c r="I964" s="52"/>
      <c r="J964" s="46"/>
      <c r="K964" s="46"/>
      <c r="L964" s="17"/>
    </row>
    <row r="965" spans="2:12" x14ac:dyDescent="0.25">
      <c r="B965" s="14" t="s">
        <v>30</v>
      </c>
      <c r="C965" s="26">
        <v>44472</v>
      </c>
      <c r="D965" s="15"/>
      <c r="E965" s="16"/>
      <c r="G965" s="83" t="str">
        <f t="shared" si="54"/>
        <v>Di</v>
      </c>
      <c r="H965" s="26">
        <f t="shared" si="55"/>
        <v>44472</v>
      </c>
      <c r="I965" s="52"/>
      <c r="J965" s="47"/>
      <c r="K965" s="49"/>
      <c r="L965" s="17"/>
    </row>
    <row r="966" spans="2:12" x14ac:dyDescent="0.25">
      <c r="B966" s="14" t="s">
        <v>31</v>
      </c>
      <c r="C966" s="26">
        <v>44473</v>
      </c>
      <c r="D966" s="15"/>
      <c r="E966" s="16"/>
      <c r="G966" s="83" t="str">
        <f t="shared" si="54"/>
        <v>Lu</v>
      </c>
      <c r="H966" s="26">
        <f t="shared" si="55"/>
        <v>44473</v>
      </c>
      <c r="I966" s="52"/>
      <c r="J966" s="47"/>
      <c r="K966" s="89"/>
      <c r="L966" s="81"/>
    </row>
    <row r="967" spans="2:12" x14ac:dyDescent="0.25">
      <c r="B967" s="14" t="s">
        <v>32</v>
      </c>
      <c r="C967" s="26">
        <v>44474</v>
      </c>
      <c r="D967" s="15"/>
      <c r="E967" s="16"/>
      <c r="G967" s="83" t="str">
        <f t="shared" si="54"/>
        <v>Ma</v>
      </c>
      <c r="H967" s="26">
        <f t="shared" si="55"/>
        <v>44474</v>
      </c>
      <c r="I967" s="52"/>
      <c r="J967" s="42"/>
      <c r="K967" s="42"/>
      <c r="L967" s="17"/>
    </row>
    <row r="968" spans="2:12" x14ac:dyDescent="0.25">
      <c r="B968" s="14" t="s">
        <v>33</v>
      </c>
      <c r="C968" s="26">
        <v>44475</v>
      </c>
      <c r="D968" s="15"/>
      <c r="E968" s="17"/>
      <c r="G968" s="83" t="str">
        <f t="shared" si="54"/>
        <v>Me</v>
      </c>
      <c r="H968" s="26">
        <f t="shared" si="55"/>
        <v>44475</v>
      </c>
      <c r="I968" s="52"/>
      <c r="J968" s="46"/>
      <c r="K968" s="46"/>
      <c r="L968" s="17"/>
    </row>
    <row r="969" spans="2:12" x14ac:dyDescent="0.25">
      <c r="B969" s="14" t="s">
        <v>34</v>
      </c>
      <c r="C969" s="26">
        <v>44476</v>
      </c>
      <c r="D969" s="15"/>
      <c r="E969" s="16"/>
      <c r="G969" s="83" t="str">
        <f t="shared" si="54"/>
        <v>Je</v>
      </c>
      <c r="H969" s="26">
        <f t="shared" si="55"/>
        <v>44476</v>
      </c>
      <c r="I969" s="52"/>
      <c r="J969" s="47"/>
      <c r="K969" s="49"/>
      <c r="L969" s="17"/>
    </row>
    <row r="970" spans="2:12" x14ac:dyDescent="0.25">
      <c r="B970" s="14" t="s">
        <v>28</v>
      </c>
      <c r="C970" s="26">
        <v>44477</v>
      </c>
      <c r="D970" s="86"/>
      <c r="E970" s="16"/>
      <c r="G970" s="83" t="str">
        <f t="shared" si="54"/>
        <v>Ve</v>
      </c>
      <c r="H970" s="26">
        <f t="shared" si="55"/>
        <v>44477</v>
      </c>
      <c r="L970" s="17"/>
    </row>
    <row r="971" spans="2:12" x14ac:dyDescent="0.25">
      <c r="B971" s="14" t="s">
        <v>29</v>
      </c>
      <c r="C971" s="26">
        <v>44478</v>
      </c>
      <c r="D971" s="15"/>
      <c r="E971" s="16"/>
      <c r="G971" s="83" t="str">
        <f t="shared" si="54"/>
        <v>Sa</v>
      </c>
      <c r="H971" s="26">
        <f t="shared" si="55"/>
        <v>44478</v>
      </c>
      <c r="I971" s="52"/>
      <c r="J971" s="42"/>
      <c r="K971" s="42"/>
      <c r="L971" s="17"/>
    </row>
    <row r="972" spans="2:12" x14ac:dyDescent="0.25">
      <c r="B972" s="14" t="s">
        <v>30</v>
      </c>
      <c r="C972" s="26">
        <v>44479</v>
      </c>
      <c r="D972" s="15"/>
      <c r="E972" s="16"/>
      <c r="G972" s="83" t="str">
        <f t="shared" si="54"/>
        <v>Di</v>
      </c>
      <c r="H972" s="26">
        <f t="shared" si="55"/>
        <v>44479</v>
      </c>
      <c r="I972" s="52"/>
      <c r="J972" s="46"/>
      <c r="K972" s="46"/>
      <c r="L972" s="17"/>
    </row>
    <row r="973" spans="2:12" x14ac:dyDescent="0.25">
      <c r="B973" s="14" t="s">
        <v>31</v>
      </c>
      <c r="C973" s="26">
        <v>44480</v>
      </c>
      <c r="D973" s="15"/>
      <c r="E973" s="16"/>
      <c r="G973" s="83" t="str">
        <f t="shared" si="54"/>
        <v>Lu</v>
      </c>
      <c r="H973" s="26">
        <f t="shared" si="55"/>
        <v>44480</v>
      </c>
      <c r="I973" s="52"/>
      <c r="J973" s="47"/>
      <c r="K973" s="49"/>
      <c r="L973" s="17"/>
    </row>
    <row r="974" spans="2:12" x14ac:dyDescent="0.25">
      <c r="B974" s="14" t="s">
        <v>32</v>
      </c>
      <c r="C974" s="26">
        <v>44481</v>
      </c>
      <c r="D974" s="15"/>
      <c r="E974" s="16"/>
      <c r="G974" s="83" t="str">
        <f t="shared" si="54"/>
        <v>Ma</v>
      </c>
      <c r="H974" s="26">
        <f t="shared" si="55"/>
        <v>44481</v>
      </c>
      <c r="I974" s="52"/>
      <c r="J974" s="90"/>
      <c r="K974" s="49"/>
      <c r="L974" s="17"/>
    </row>
    <row r="975" spans="2:12" x14ac:dyDescent="0.25">
      <c r="B975" s="14" t="s">
        <v>33</v>
      </c>
      <c r="C975" s="26">
        <v>44482</v>
      </c>
      <c r="D975" s="15"/>
      <c r="E975" s="16"/>
      <c r="G975" s="83" t="str">
        <f t="shared" si="54"/>
        <v>Me</v>
      </c>
      <c r="H975" s="26">
        <f t="shared" si="55"/>
        <v>44482</v>
      </c>
      <c r="I975" s="52"/>
      <c r="J975" s="47"/>
      <c r="K975" s="49"/>
      <c r="L975" s="17"/>
    </row>
    <row r="976" spans="2:12" x14ac:dyDescent="0.25">
      <c r="B976" s="14" t="s">
        <v>34</v>
      </c>
      <c r="C976" s="26">
        <v>44483</v>
      </c>
      <c r="D976" s="15"/>
      <c r="E976" s="16"/>
      <c r="G976" s="83" t="str">
        <f t="shared" si="54"/>
        <v>Je</v>
      </c>
      <c r="H976" s="26">
        <f t="shared" si="55"/>
        <v>44483</v>
      </c>
      <c r="I976" s="52"/>
      <c r="J976" s="47"/>
      <c r="K976" s="49"/>
      <c r="L976" s="17"/>
    </row>
    <row r="977" spans="2:12" x14ac:dyDescent="0.25">
      <c r="B977" s="14" t="s">
        <v>28</v>
      </c>
      <c r="C977" s="26">
        <v>44484</v>
      </c>
      <c r="D977" s="86"/>
      <c r="E977" s="16"/>
      <c r="G977" s="83" t="str">
        <f t="shared" si="54"/>
        <v>Ve</v>
      </c>
      <c r="H977" s="26">
        <f t="shared" si="55"/>
        <v>44484</v>
      </c>
      <c r="I977" s="52">
        <v>74.45</v>
      </c>
      <c r="J977" s="42">
        <v>157855</v>
      </c>
      <c r="K977" s="42">
        <f>J977-J944</f>
        <v>797</v>
      </c>
      <c r="L977" s="17" t="s">
        <v>19</v>
      </c>
    </row>
    <row r="978" spans="2:12" x14ac:dyDescent="0.25">
      <c r="B978" s="14" t="s">
        <v>29</v>
      </c>
      <c r="C978" s="26">
        <v>44485</v>
      </c>
      <c r="D978" s="15"/>
      <c r="E978" s="16"/>
      <c r="G978" s="83" t="str">
        <f t="shared" si="54"/>
        <v>Sa</v>
      </c>
      <c r="H978" s="26">
        <f t="shared" si="55"/>
        <v>44485</v>
      </c>
      <c r="I978" s="52"/>
      <c r="J978" s="46">
        <v>47.63</v>
      </c>
      <c r="K978" s="46" t="s">
        <v>70</v>
      </c>
      <c r="L978" s="17"/>
    </row>
    <row r="979" spans="2:12" x14ac:dyDescent="0.25">
      <c r="B979" s="14" t="s">
        <v>30</v>
      </c>
      <c r="C979" s="26">
        <v>44486</v>
      </c>
      <c r="D979" s="15"/>
      <c r="E979" s="16"/>
      <c r="G979" s="83" t="str">
        <f t="shared" si="54"/>
        <v>Di</v>
      </c>
      <c r="H979" s="26">
        <f t="shared" si="55"/>
        <v>44486</v>
      </c>
      <c r="I979" s="52"/>
      <c r="J979" s="47">
        <f>ROUND(100*J978/K977,4)</f>
        <v>5.9762000000000004</v>
      </c>
      <c r="K979" s="49" t="s">
        <v>69</v>
      </c>
      <c r="L979" s="17"/>
    </row>
    <row r="980" spans="2:12" x14ac:dyDescent="0.25">
      <c r="B980" s="14" t="s">
        <v>31</v>
      </c>
      <c r="C980" s="26">
        <v>44487</v>
      </c>
      <c r="D980" s="15"/>
      <c r="E980" s="16"/>
      <c r="G980" s="83" t="str">
        <f t="shared" si="54"/>
        <v>Lu</v>
      </c>
      <c r="H980" s="26">
        <f t="shared" si="55"/>
        <v>44487</v>
      </c>
      <c r="I980" s="52"/>
      <c r="J980" s="90">
        <f>ROUND(I977/K977,4)</f>
        <v>9.3399999999999997E-2</v>
      </c>
      <c r="K980" s="49" t="s">
        <v>19</v>
      </c>
      <c r="L980" s="17"/>
    </row>
    <row r="981" spans="2:12" x14ac:dyDescent="0.25">
      <c r="B981" s="14" t="s">
        <v>32</v>
      </c>
      <c r="C981" s="26">
        <v>44488</v>
      </c>
      <c r="D981" s="15"/>
      <c r="E981" s="16"/>
      <c r="G981" s="83" t="str">
        <f t="shared" si="54"/>
        <v>Ma</v>
      </c>
      <c r="H981" s="26">
        <f t="shared" si="55"/>
        <v>44488</v>
      </c>
      <c r="I981" s="52"/>
      <c r="J981" s="42"/>
      <c r="K981" s="42"/>
      <c r="L981" s="17"/>
    </row>
    <row r="982" spans="2:12" x14ac:dyDescent="0.25">
      <c r="B982" s="14" t="s">
        <v>33</v>
      </c>
      <c r="C982" s="26">
        <v>44489</v>
      </c>
      <c r="D982" s="15"/>
      <c r="E982" s="16"/>
      <c r="G982" s="83" t="str">
        <f t="shared" si="54"/>
        <v>Me</v>
      </c>
      <c r="H982" s="26">
        <f t="shared" si="55"/>
        <v>44489</v>
      </c>
      <c r="I982" s="52"/>
      <c r="J982" s="46"/>
      <c r="K982" s="46"/>
      <c r="L982" s="17"/>
    </row>
    <row r="983" spans="2:12" x14ac:dyDescent="0.25">
      <c r="B983" s="14" t="s">
        <v>34</v>
      </c>
      <c r="C983" s="26">
        <v>44490</v>
      </c>
      <c r="D983" s="15"/>
      <c r="E983" s="16"/>
      <c r="G983" s="83" t="str">
        <f t="shared" si="54"/>
        <v>Je</v>
      </c>
      <c r="H983" s="26">
        <f t="shared" si="55"/>
        <v>44490</v>
      </c>
      <c r="I983" s="52"/>
      <c r="J983" s="47"/>
      <c r="K983" s="49"/>
      <c r="L983" s="17"/>
    </row>
    <row r="984" spans="2:12" ht="30" x14ac:dyDescent="0.25">
      <c r="B984" s="14" t="s">
        <v>28</v>
      </c>
      <c r="C984" s="26">
        <v>44491</v>
      </c>
      <c r="D984" s="15">
        <v>15</v>
      </c>
      <c r="E984" s="16" t="s">
        <v>191</v>
      </c>
      <c r="G984" s="83" t="str">
        <f t="shared" si="54"/>
        <v>Ve</v>
      </c>
      <c r="H984" s="26">
        <f t="shared" si="55"/>
        <v>44491</v>
      </c>
      <c r="I984" s="52"/>
      <c r="J984" s="90"/>
      <c r="K984" s="49"/>
      <c r="L984" s="17"/>
    </row>
    <row r="985" spans="2:12" x14ac:dyDescent="0.25">
      <c r="B985" s="14" t="s">
        <v>29</v>
      </c>
      <c r="C985" s="26">
        <v>44492</v>
      </c>
      <c r="D985" s="15"/>
      <c r="E985" s="16"/>
      <c r="G985" s="83" t="str">
        <f t="shared" si="54"/>
        <v>Sa</v>
      </c>
      <c r="H985" s="26">
        <f t="shared" si="55"/>
        <v>44492</v>
      </c>
      <c r="I985" s="52"/>
      <c r="J985" s="46"/>
      <c r="K985" s="46"/>
      <c r="L985" s="17"/>
    </row>
    <row r="986" spans="2:12" x14ac:dyDescent="0.25">
      <c r="B986" s="14" t="s">
        <v>30</v>
      </c>
      <c r="C986" s="26">
        <v>44493</v>
      </c>
      <c r="D986" s="15"/>
      <c r="E986" s="16"/>
      <c r="G986" s="83" t="str">
        <f t="shared" si="54"/>
        <v>Di</v>
      </c>
      <c r="H986" s="26">
        <f t="shared" si="55"/>
        <v>44493</v>
      </c>
      <c r="I986" s="52">
        <v>96.29</v>
      </c>
      <c r="J986" s="42">
        <v>158608</v>
      </c>
      <c r="K986" s="42">
        <f>J986-J977</f>
        <v>753</v>
      </c>
      <c r="L986" s="17" t="s">
        <v>19</v>
      </c>
    </row>
    <row r="987" spans="2:12" x14ac:dyDescent="0.25">
      <c r="B987" s="14" t="s">
        <v>31</v>
      </c>
      <c r="C987" s="26">
        <v>44494</v>
      </c>
      <c r="D987" s="15"/>
      <c r="E987" s="16"/>
      <c r="G987" s="83" t="str">
        <f t="shared" si="54"/>
        <v>Lu</v>
      </c>
      <c r="H987" s="26">
        <f t="shared" si="55"/>
        <v>44494</v>
      </c>
      <c r="I987" s="52"/>
      <c r="J987" s="46">
        <v>62</v>
      </c>
      <c r="K987" s="46" t="s">
        <v>70</v>
      </c>
      <c r="L987" s="17"/>
    </row>
    <row r="988" spans="2:12" x14ac:dyDescent="0.25">
      <c r="B988" s="14" t="s">
        <v>32</v>
      </c>
      <c r="C988" s="26">
        <v>44495</v>
      </c>
      <c r="D988" s="15"/>
      <c r="E988" s="16"/>
      <c r="G988" s="83" t="str">
        <f t="shared" si="54"/>
        <v>Ma</v>
      </c>
      <c r="H988" s="26">
        <f t="shared" si="55"/>
        <v>44495</v>
      </c>
      <c r="I988" s="52"/>
      <c r="J988" s="47">
        <f>ROUND(100*J987/K986,4)</f>
        <v>8.2337000000000007</v>
      </c>
      <c r="K988" s="49" t="s">
        <v>69</v>
      </c>
      <c r="L988" s="17"/>
    </row>
    <row r="989" spans="2:12" ht="18.75" customHeight="1" x14ac:dyDescent="0.25">
      <c r="B989" s="14" t="s">
        <v>33</v>
      </c>
      <c r="C989" s="26">
        <v>44496</v>
      </c>
      <c r="D989" s="15">
        <v>15</v>
      </c>
      <c r="E989" s="16" t="s">
        <v>194</v>
      </c>
      <c r="G989" s="83" t="str">
        <f t="shared" si="54"/>
        <v>Me</v>
      </c>
      <c r="H989" s="26">
        <f t="shared" si="55"/>
        <v>44496</v>
      </c>
      <c r="I989" s="52"/>
      <c r="J989" s="90">
        <f>ROUND(I986/K986,4)</f>
        <v>0.12790000000000001</v>
      </c>
      <c r="K989" s="49" t="s">
        <v>19</v>
      </c>
      <c r="L989" s="17"/>
    </row>
    <row r="990" spans="2:12" x14ac:dyDescent="0.25">
      <c r="B990" s="14" t="s">
        <v>34</v>
      </c>
      <c r="C990" s="26">
        <v>44497</v>
      </c>
      <c r="D990" s="15"/>
      <c r="E990" s="16"/>
      <c r="G990" s="83" t="str">
        <f t="shared" si="54"/>
        <v>Je</v>
      </c>
      <c r="H990" s="26">
        <f t="shared" si="55"/>
        <v>44497</v>
      </c>
      <c r="I990" s="52"/>
      <c r="J990" s="46"/>
      <c r="K990" s="46"/>
      <c r="L990" s="17"/>
    </row>
    <row r="991" spans="2:12" x14ac:dyDescent="0.25">
      <c r="B991" s="14" t="s">
        <v>28</v>
      </c>
      <c r="C991" s="26">
        <v>44498</v>
      </c>
      <c r="D991" s="15"/>
      <c r="E991" s="16"/>
      <c r="G991" s="83" t="str">
        <f t="shared" si="54"/>
        <v>Ve</v>
      </c>
      <c r="H991" s="26">
        <f t="shared" si="55"/>
        <v>44498</v>
      </c>
      <c r="I991" s="52"/>
      <c r="J991" s="47"/>
      <c r="K991" s="49"/>
      <c r="L991" s="17"/>
    </row>
    <row r="992" spans="2:12" x14ac:dyDescent="0.25">
      <c r="B992" s="14" t="s">
        <v>29</v>
      </c>
      <c r="C992" s="26">
        <v>44499</v>
      </c>
      <c r="D992" s="15"/>
      <c r="E992" s="16"/>
      <c r="G992" s="83" t="str">
        <f t="shared" si="54"/>
        <v>Sa</v>
      </c>
      <c r="H992" s="26">
        <f t="shared" si="55"/>
        <v>44499</v>
      </c>
      <c r="I992" s="52"/>
      <c r="J992" s="90"/>
      <c r="K992" s="49"/>
      <c r="L992" s="17"/>
    </row>
    <row r="993" spans="2:12" x14ac:dyDescent="0.25">
      <c r="B993" s="14" t="s">
        <v>30</v>
      </c>
      <c r="C993" s="26">
        <v>44500</v>
      </c>
      <c r="D993" s="15"/>
      <c r="E993" s="16"/>
      <c r="G993" s="83" t="str">
        <f t="shared" si="54"/>
        <v>Di</v>
      </c>
      <c r="H993" s="26">
        <f t="shared" si="55"/>
        <v>44500</v>
      </c>
      <c r="I993" s="52">
        <v>86.44</v>
      </c>
      <c r="J993" s="42">
        <v>159488</v>
      </c>
      <c r="K993" s="42">
        <f>J993-J986</f>
        <v>880</v>
      </c>
      <c r="L993" s="17" t="s">
        <v>19</v>
      </c>
    </row>
    <row r="994" spans="2:12" x14ac:dyDescent="0.25">
      <c r="B994" s="14"/>
      <c r="C994" s="86" t="s">
        <v>174</v>
      </c>
      <c r="D994" s="15">
        <f>SUM(D963:D993)</f>
        <v>30</v>
      </c>
      <c r="E994" s="16" t="s">
        <v>19</v>
      </c>
      <c r="G994" s="14"/>
      <c r="H994" s="15"/>
      <c r="I994" s="52"/>
      <c r="J994" s="46">
        <v>56.02</v>
      </c>
      <c r="K994" s="46" t="s">
        <v>70</v>
      </c>
      <c r="L994" s="17"/>
    </row>
    <row r="995" spans="2:12" x14ac:dyDescent="0.25">
      <c r="B995" s="14"/>
      <c r="C995" s="15">
        <v>0.35</v>
      </c>
      <c r="D995" s="59">
        <f>ROUND(D994*C995,2)</f>
        <v>10.5</v>
      </c>
      <c r="E995" s="16"/>
      <c r="G995" s="14"/>
      <c r="H995" s="15"/>
      <c r="I995" s="52"/>
      <c r="J995" s="47">
        <f>ROUND(100*J994/K993,4)</f>
        <v>6.3658999999999999</v>
      </c>
      <c r="K995" s="49" t="s">
        <v>69</v>
      </c>
      <c r="L995" s="17"/>
    </row>
    <row r="996" spans="2:12" x14ac:dyDescent="0.25">
      <c r="B996" s="14"/>
      <c r="C996" s="15"/>
      <c r="D996" s="15"/>
      <c r="E996" s="16"/>
      <c r="G996" s="14"/>
      <c r="H996" s="15"/>
      <c r="I996" s="52"/>
      <c r="J996" s="90">
        <f>ROUND(I993/K993,4)</f>
        <v>9.8199999999999996E-2</v>
      </c>
      <c r="K996" s="49" t="s">
        <v>19</v>
      </c>
      <c r="L996" s="17"/>
    </row>
    <row r="997" spans="2:12" x14ac:dyDescent="0.25">
      <c r="B997" s="29" t="s">
        <v>36</v>
      </c>
      <c r="C997" s="15"/>
      <c r="D997" s="59">
        <v>8</v>
      </c>
      <c r="E997" s="31" t="s">
        <v>40</v>
      </c>
      <c r="F997" s="32"/>
      <c r="G997" s="29"/>
      <c r="H997" s="15"/>
      <c r="I997" s="52"/>
      <c r="J997" s="42"/>
      <c r="K997" s="42"/>
      <c r="L997" s="17"/>
    </row>
    <row r="998" spans="2:12" x14ac:dyDescent="0.25">
      <c r="B998" s="14"/>
      <c r="C998" s="15"/>
      <c r="D998" s="59">
        <v>15</v>
      </c>
      <c r="E998" s="31" t="s">
        <v>41</v>
      </c>
      <c r="F998" s="32"/>
      <c r="G998" s="14"/>
      <c r="H998" s="15"/>
      <c r="I998" s="52"/>
      <c r="J998" s="42"/>
      <c r="K998" s="42"/>
      <c r="L998" s="17"/>
    </row>
    <row r="999" spans="2:12" x14ac:dyDescent="0.25">
      <c r="B999" s="14"/>
      <c r="C999" s="15"/>
      <c r="D999" s="85">
        <v>25</v>
      </c>
      <c r="E999" s="16" t="s">
        <v>156</v>
      </c>
      <c r="F999" s="32"/>
      <c r="G999" s="14"/>
      <c r="H999" s="15"/>
      <c r="I999" s="52"/>
      <c r="J999" s="42"/>
      <c r="K999" s="42"/>
      <c r="L999" s="17"/>
    </row>
    <row r="1000" spans="2:12" ht="30.75" thickBot="1" x14ac:dyDescent="0.3">
      <c r="B1000" s="14"/>
      <c r="C1000" s="15"/>
      <c r="D1000" s="59">
        <v>30</v>
      </c>
      <c r="E1000" s="31" t="s">
        <v>153</v>
      </c>
      <c r="G1000" s="14"/>
      <c r="H1000" s="15"/>
      <c r="I1000" s="42" t="s">
        <v>100</v>
      </c>
      <c r="J1000" s="45"/>
      <c r="K1000" s="42" t="s">
        <v>101</v>
      </c>
      <c r="L1000" s="80" t="s">
        <v>47</v>
      </c>
    </row>
    <row r="1001" spans="2:12" ht="15.75" thickBot="1" x14ac:dyDescent="0.3">
      <c r="B1001" s="29" t="s">
        <v>37</v>
      </c>
      <c r="C1001" s="15"/>
      <c r="D1001" s="60">
        <f>SUM(D995:D1000)</f>
        <v>88.5</v>
      </c>
      <c r="E1001" s="16"/>
      <c r="G1001" s="29" t="s">
        <v>37</v>
      </c>
      <c r="H1001" s="15"/>
      <c r="I1001" s="55">
        <f>SUM(I962:I1000)</f>
        <v>257.18</v>
      </c>
      <c r="J1001" s="57"/>
      <c r="K1001" s="57">
        <f>SUM(L962:L1000)</f>
        <v>0</v>
      </c>
      <c r="L1001" s="34">
        <f>I1001+K1001</f>
        <v>257.18</v>
      </c>
    </row>
    <row r="1002" spans="2:12" x14ac:dyDescent="0.25">
      <c r="B1002" s="35"/>
      <c r="C1002" s="36"/>
      <c r="D1002" s="36"/>
      <c r="E1002" s="37"/>
      <c r="G1002" s="35"/>
      <c r="H1002" s="36"/>
      <c r="I1002" s="56"/>
      <c r="J1002" s="44"/>
      <c r="K1002" s="44"/>
      <c r="L1002" s="38"/>
    </row>
    <row r="1005" spans="2:12" x14ac:dyDescent="0.25">
      <c r="B1005" s="79" t="s">
        <v>195</v>
      </c>
      <c r="G1005" s="1" t="s">
        <v>138</v>
      </c>
      <c r="I1005" s="54"/>
      <c r="J1005" s="45"/>
      <c r="K1005" s="45"/>
    </row>
    <row r="1006" spans="2:12" x14ac:dyDescent="0.25">
      <c r="B1006" s="92"/>
      <c r="C1006" s="8"/>
      <c r="D1006" s="8"/>
      <c r="E1006" s="9" t="s">
        <v>13</v>
      </c>
      <c r="F1006" s="10"/>
      <c r="G1006" s="7"/>
      <c r="H1006" s="12" t="s">
        <v>38</v>
      </c>
      <c r="I1006" s="51"/>
      <c r="J1006" s="41"/>
      <c r="K1006" s="41"/>
      <c r="L1006" s="13"/>
    </row>
    <row r="1007" spans="2:12" x14ac:dyDescent="0.25">
      <c r="B1007" s="14"/>
      <c r="C1007" s="15"/>
      <c r="D1007" s="15"/>
      <c r="E1007" s="58" t="s">
        <v>103</v>
      </c>
      <c r="G1007" s="14"/>
      <c r="H1007" s="19" t="s">
        <v>0</v>
      </c>
      <c r="I1007" s="53" t="s">
        <v>39</v>
      </c>
      <c r="J1007" s="43" t="s">
        <v>53</v>
      </c>
      <c r="K1007" s="43" t="s">
        <v>52</v>
      </c>
      <c r="L1007" s="23" t="s">
        <v>68</v>
      </c>
    </row>
    <row r="1008" spans="2:12" ht="15.75" x14ac:dyDescent="0.25">
      <c r="B1008" s="14"/>
      <c r="C1008" s="25">
        <v>44501</v>
      </c>
      <c r="D1008" s="15"/>
      <c r="E1008" s="16"/>
      <c r="G1008" s="14"/>
      <c r="H1008" s="25">
        <f>C1008</f>
        <v>44501</v>
      </c>
      <c r="I1008" s="52"/>
      <c r="J1008" s="42"/>
      <c r="K1008" s="42"/>
      <c r="L1008" s="17"/>
    </row>
    <row r="1009" spans="2:12" x14ac:dyDescent="0.25">
      <c r="B1009" s="14" t="s">
        <v>31</v>
      </c>
      <c r="C1009" s="26">
        <v>44501</v>
      </c>
      <c r="D1009" s="15"/>
      <c r="E1009" s="16"/>
      <c r="G1009" s="83" t="str">
        <f>B1009</f>
        <v>Lu</v>
      </c>
      <c r="H1009" s="26">
        <f>C1009</f>
        <v>44501</v>
      </c>
      <c r="I1009" s="52"/>
      <c r="J1009" s="42"/>
      <c r="K1009" s="42"/>
      <c r="L1009" s="17"/>
    </row>
    <row r="1010" spans="2:12" x14ac:dyDescent="0.25">
      <c r="B1010" s="14" t="s">
        <v>32</v>
      </c>
      <c r="C1010" s="26">
        <v>44502</v>
      </c>
      <c r="D1010" s="15"/>
      <c r="E1010" s="16"/>
      <c r="G1010" s="83" t="str">
        <f t="shared" ref="G1010:G1039" si="56">B1010</f>
        <v>Ma</v>
      </c>
      <c r="H1010" s="26">
        <f t="shared" ref="H1010:H1038" si="57">C1010</f>
        <v>44502</v>
      </c>
      <c r="I1010" s="52"/>
      <c r="J1010" s="46"/>
      <c r="K1010" s="46"/>
      <c r="L1010" s="17"/>
    </row>
    <row r="1011" spans="2:12" x14ac:dyDescent="0.25">
      <c r="B1011" s="14" t="s">
        <v>33</v>
      </c>
      <c r="C1011" s="26">
        <v>44503</v>
      </c>
      <c r="D1011" s="15"/>
      <c r="E1011" s="16"/>
      <c r="G1011" s="83" t="str">
        <f t="shared" si="56"/>
        <v>Me</v>
      </c>
      <c r="H1011" s="26">
        <f t="shared" si="57"/>
        <v>44503</v>
      </c>
      <c r="I1011" s="52"/>
      <c r="J1011" s="47"/>
      <c r="K1011" s="49"/>
      <c r="L1011" s="17"/>
    </row>
    <row r="1012" spans="2:12" x14ac:dyDescent="0.25">
      <c r="B1012" s="14" t="s">
        <v>34</v>
      </c>
      <c r="C1012" s="26">
        <v>44504</v>
      </c>
      <c r="D1012" s="15"/>
      <c r="E1012" s="16"/>
      <c r="G1012" s="83" t="str">
        <f t="shared" si="56"/>
        <v>Je</v>
      </c>
      <c r="H1012" s="26">
        <f t="shared" si="57"/>
        <v>44504</v>
      </c>
      <c r="I1012" s="52"/>
      <c r="J1012" s="47"/>
      <c r="K1012" s="89"/>
      <c r="L1012" s="81"/>
    </row>
    <row r="1013" spans="2:12" x14ac:dyDescent="0.25">
      <c r="B1013" s="14" t="s">
        <v>28</v>
      </c>
      <c r="C1013" s="26">
        <v>44505</v>
      </c>
      <c r="D1013" s="15"/>
      <c r="E1013" s="16"/>
      <c r="G1013" s="83" t="str">
        <f t="shared" si="56"/>
        <v>Ve</v>
      </c>
      <c r="H1013" s="26">
        <f t="shared" si="57"/>
        <v>44505</v>
      </c>
      <c r="I1013" s="52"/>
      <c r="J1013" s="42"/>
      <c r="K1013" s="42"/>
      <c r="L1013" s="17"/>
    </row>
    <row r="1014" spans="2:12" x14ac:dyDescent="0.25">
      <c r="B1014" s="14" t="s">
        <v>29</v>
      </c>
      <c r="C1014" s="26">
        <v>44506</v>
      </c>
      <c r="D1014" s="15"/>
      <c r="E1014" s="17"/>
      <c r="G1014" s="83" t="str">
        <f t="shared" si="56"/>
        <v>Sa</v>
      </c>
      <c r="H1014" s="26">
        <f t="shared" si="57"/>
        <v>44506</v>
      </c>
      <c r="I1014" s="52"/>
      <c r="J1014" s="46"/>
      <c r="K1014" s="46"/>
      <c r="L1014" s="17"/>
    </row>
    <row r="1015" spans="2:12" x14ac:dyDescent="0.25">
      <c r="B1015" s="14" t="s">
        <v>30</v>
      </c>
      <c r="C1015" s="26">
        <v>44507</v>
      </c>
      <c r="D1015" s="15"/>
      <c r="E1015" s="16"/>
      <c r="G1015" s="83" t="str">
        <f t="shared" si="56"/>
        <v>Di</v>
      </c>
      <c r="H1015" s="26">
        <f t="shared" si="57"/>
        <v>44507</v>
      </c>
      <c r="I1015" s="52"/>
      <c r="J1015" s="47"/>
      <c r="K1015" s="49"/>
      <c r="L1015" s="17"/>
    </row>
    <row r="1016" spans="2:12" x14ac:dyDescent="0.25">
      <c r="B1016" s="14" t="s">
        <v>31</v>
      </c>
      <c r="C1016" s="26">
        <v>44508</v>
      </c>
      <c r="D1016" s="86"/>
      <c r="E1016" s="16"/>
      <c r="G1016" s="83" t="str">
        <f t="shared" si="56"/>
        <v>Lu</v>
      </c>
      <c r="H1016" s="26">
        <f t="shared" si="57"/>
        <v>44508</v>
      </c>
      <c r="L1016" s="17"/>
    </row>
    <row r="1017" spans="2:12" x14ac:dyDescent="0.25">
      <c r="B1017" s="14" t="s">
        <v>32</v>
      </c>
      <c r="C1017" s="26">
        <v>44509</v>
      </c>
      <c r="D1017" s="15"/>
      <c r="E1017" s="16"/>
      <c r="G1017" s="83" t="str">
        <f t="shared" si="56"/>
        <v>Ma</v>
      </c>
      <c r="H1017" s="26">
        <f t="shared" si="57"/>
        <v>44509</v>
      </c>
      <c r="I1017" s="52"/>
      <c r="J1017" s="42"/>
      <c r="K1017" s="42"/>
      <c r="L1017" s="17"/>
    </row>
    <row r="1018" spans="2:12" x14ac:dyDescent="0.25">
      <c r="B1018" s="14" t="s">
        <v>33</v>
      </c>
      <c r="C1018" s="26">
        <v>44510</v>
      </c>
      <c r="D1018" s="15"/>
      <c r="E1018" s="16"/>
      <c r="G1018" s="83" t="str">
        <f t="shared" si="56"/>
        <v>Me</v>
      </c>
      <c r="H1018" s="26">
        <f t="shared" si="57"/>
        <v>44510</v>
      </c>
      <c r="I1018" s="52"/>
      <c r="J1018" s="46"/>
      <c r="K1018" s="46"/>
      <c r="L1018" s="17"/>
    </row>
    <row r="1019" spans="2:12" x14ac:dyDescent="0.25">
      <c r="B1019" s="14" t="s">
        <v>34</v>
      </c>
      <c r="C1019" s="26">
        <v>44511</v>
      </c>
      <c r="D1019" s="15"/>
      <c r="E1019" s="16"/>
      <c r="G1019" s="83" t="str">
        <f t="shared" si="56"/>
        <v>Je</v>
      </c>
      <c r="H1019" s="26">
        <f t="shared" si="57"/>
        <v>44511</v>
      </c>
      <c r="I1019" s="52"/>
      <c r="J1019" s="47"/>
      <c r="K1019" s="49"/>
      <c r="L1019" s="17"/>
    </row>
    <row r="1020" spans="2:12" x14ac:dyDescent="0.25">
      <c r="B1020" s="14" t="s">
        <v>28</v>
      </c>
      <c r="C1020" s="26">
        <v>44512</v>
      </c>
      <c r="D1020" s="15"/>
      <c r="E1020" s="16"/>
      <c r="G1020" s="83" t="str">
        <f t="shared" si="56"/>
        <v>Ve</v>
      </c>
      <c r="H1020" s="26">
        <f t="shared" si="57"/>
        <v>44512</v>
      </c>
      <c r="I1020" s="52"/>
      <c r="J1020" s="90"/>
      <c r="K1020" s="49"/>
      <c r="L1020" s="17"/>
    </row>
    <row r="1021" spans="2:12" x14ac:dyDescent="0.25">
      <c r="B1021" s="14" t="s">
        <v>29</v>
      </c>
      <c r="C1021" s="26">
        <v>44513</v>
      </c>
      <c r="D1021" s="15"/>
      <c r="E1021" s="16"/>
      <c r="G1021" s="83" t="str">
        <f t="shared" si="56"/>
        <v>Sa</v>
      </c>
      <c r="H1021" s="26">
        <f t="shared" si="57"/>
        <v>44513</v>
      </c>
      <c r="I1021" s="52"/>
      <c r="J1021" s="47"/>
      <c r="K1021" s="49"/>
      <c r="L1021" s="17"/>
    </row>
    <row r="1022" spans="2:12" x14ac:dyDescent="0.25">
      <c r="B1022" s="14" t="s">
        <v>30</v>
      </c>
      <c r="C1022" s="26">
        <v>44514</v>
      </c>
      <c r="D1022" s="15"/>
      <c r="E1022" s="16"/>
      <c r="G1022" s="83" t="str">
        <f t="shared" si="56"/>
        <v>Di</v>
      </c>
      <c r="H1022" s="26">
        <f t="shared" si="57"/>
        <v>44514</v>
      </c>
      <c r="I1022" s="52">
        <v>87.06</v>
      </c>
      <c r="J1022" s="42">
        <v>160362</v>
      </c>
      <c r="K1022" s="42">
        <f>J1022-J993</f>
        <v>874</v>
      </c>
      <c r="L1022" s="17" t="s">
        <v>19</v>
      </c>
    </row>
    <row r="1023" spans="2:12" ht="21" customHeight="1" x14ac:dyDescent="0.25">
      <c r="B1023" s="14" t="s">
        <v>31</v>
      </c>
      <c r="C1023" s="26">
        <v>44515</v>
      </c>
      <c r="D1023" s="15">
        <v>15</v>
      </c>
      <c r="E1023" s="16" t="s">
        <v>194</v>
      </c>
      <c r="G1023" s="83" t="str">
        <f t="shared" si="56"/>
        <v>Lu</v>
      </c>
      <c r="H1023" s="26">
        <f t="shared" si="57"/>
        <v>44515</v>
      </c>
      <c r="I1023" s="52"/>
      <c r="J1023" s="46">
        <v>54.11</v>
      </c>
      <c r="K1023" s="46" t="s">
        <v>70</v>
      </c>
      <c r="L1023" s="17"/>
    </row>
    <row r="1024" spans="2:12" ht="33.75" customHeight="1" x14ac:dyDescent="0.25">
      <c r="B1024" s="14" t="s">
        <v>32</v>
      </c>
      <c r="C1024" s="26">
        <v>44516</v>
      </c>
      <c r="D1024" s="15">
        <v>15</v>
      </c>
      <c r="E1024" s="16" t="s">
        <v>197</v>
      </c>
      <c r="G1024" s="83" t="str">
        <f t="shared" si="56"/>
        <v>Ma</v>
      </c>
      <c r="H1024" s="26">
        <f t="shared" si="57"/>
        <v>44516</v>
      </c>
      <c r="I1024" s="52"/>
      <c r="J1024" s="47">
        <f>ROUND(100*J1023/K1022,4)</f>
        <v>6.1910999999999996</v>
      </c>
      <c r="K1024" s="49" t="s">
        <v>69</v>
      </c>
      <c r="L1024" s="17"/>
    </row>
    <row r="1025" spans="2:12" x14ac:dyDescent="0.25">
      <c r="B1025" s="14" t="s">
        <v>33</v>
      </c>
      <c r="C1025" s="26">
        <v>44517</v>
      </c>
      <c r="D1025" s="15"/>
      <c r="E1025" s="16"/>
      <c r="G1025" s="83" t="str">
        <f t="shared" si="56"/>
        <v>Me</v>
      </c>
      <c r="H1025" s="26">
        <f t="shared" si="57"/>
        <v>44517</v>
      </c>
      <c r="I1025" s="52"/>
      <c r="J1025" s="90">
        <f>ROUND(I1022/K1022,4)</f>
        <v>9.9599999999999994E-2</v>
      </c>
      <c r="K1025" s="49" t="s">
        <v>19</v>
      </c>
      <c r="L1025" s="17"/>
    </row>
    <row r="1026" spans="2:12" x14ac:dyDescent="0.25">
      <c r="B1026" s="14" t="s">
        <v>34</v>
      </c>
      <c r="C1026" s="26">
        <v>44518</v>
      </c>
      <c r="D1026" s="15"/>
      <c r="E1026" s="16"/>
      <c r="G1026" s="83" t="str">
        <f t="shared" si="56"/>
        <v>Je</v>
      </c>
      <c r="H1026" s="26">
        <f t="shared" si="57"/>
        <v>44518</v>
      </c>
      <c r="I1026" s="52"/>
      <c r="J1026" s="90"/>
      <c r="K1026" s="49"/>
      <c r="L1026" s="17"/>
    </row>
    <row r="1027" spans="2:12" x14ac:dyDescent="0.25">
      <c r="B1027" s="14" t="s">
        <v>28</v>
      </c>
      <c r="C1027" s="26">
        <v>44519</v>
      </c>
      <c r="D1027" s="15"/>
      <c r="E1027" s="16"/>
      <c r="G1027" s="83" t="str">
        <f t="shared" si="56"/>
        <v>Ve</v>
      </c>
      <c r="H1027" s="26">
        <f t="shared" si="57"/>
        <v>44519</v>
      </c>
      <c r="I1027" s="52"/>
      <c r="J1027" s="42"/>
      <c r="K1027" s="42"/>
      <c r="L1027" s="17"/>
    </row>
    <row r="1028" spans="2:12" x14ac:dyDescent="0.25">
      <c r="B1028" s="14" t="s">
        <v>29</v>
      </c>
      <c r="C1028" s="26">
        <v>44520</v>
      </c>
      <c r="D1028" s="15"/>
      <c r="E1028" s="16"/>
      <c r="G1028" s="83" t="str">
        <f t="shared" si="56"/>
        <v>Sa</v>
      </c>
      <c r="H1028" s="26">
        <f t="shared" si="57"/>
        <v>44520</v>
      </c>
      <c r="I1028" s="52"/>
      <c r="J1028" s="46"/>
      <c r="K1028" s="46"/>
      <c r="L1028" s="17"/>
    </row>
    <row r="1029" spans="2:12" x14ac:dyDescent="0.25">
      <c r="B1029" s="14" t="s">
        <v>30</v>
      </c>
      <c r="C1029" s="26">
        <v>44521</v>
      </c>
      <c r="D1029" s="15"/>
      <c r="E1029" s="16"/>
      <c r="G1029" s="83" t="str">
        <f t="shared" si="56"/>
        <v>Di</v>
      </c>
      <c r="H1029" s="26">
        <f t="shared" si="57"/>
        <v>44521</v>
      </c>
      <c r="I1029" s="52"/>
      <c r="J1029" s="47"/>
      <c r="K1029" s="49"/>
      <c r="L1029" s="17"/>
    </row>
    <row r="1030" spans="2:12" x14ac:dyDescent="0.25">
      <c r="B1030" s="14" t="s">
        <v>31</v>
      </c>
      <c r="C1030" s="26">
        <v>44522</v>
      </c>
      <c r="D1030" s="15"/>
      <c r="E1030" s="16"/>
      <c r="G1030" s="83" t="str">
        <f t="shared" si="56"/>
        <v>Lu</v>
      </c>
      <c r="H1030" s="26">
        <f t="shared" si="57"/>
        <v>44522</v>
      </c>
      <c r="I1030" s="52"/>
      <c r="J1030" s="90"/>
      <c r="K1030" s="49"/>
      <c r="L1030" s="17"/>
    </row>
    <row r="1031" spans="2:12" x14ac:dyDescent="0.25">
      <c r="B1031" s="14" t="s">
        <v>32</v>
      </c>
      <c r="C1031" s="26">
        <v>44523</v>
      </c>
      <c r="D1031" s="15"/>
      <c r="E1031" s="16"/>
      <c r="G1031" s="83" t="str">
        <f t="shared" si="56"/>
        <v>Ma</v>
      </c>
      <c r="H1031" s="26">
        <f t="shared" si="57"/>
        <v>44523</v>
      </c>
      <c r="I1031" s="52"/>
      <c r="J1031" s="46"/>
      <c r="K1031" s="46"/>
      <c r="L1031" s="17"/>
    </row>
    <row r="1032" spans="2:12" x14ac:dyDescent="0.25">
      <c r="B1032" s="14" t="s">
        <v>33</v>
      </c>
      <c r="C1032" s="26">
        <v>44524</v>
      </c>
      <c r="D1032" s="15"/>
      <c r="E1032" s="16"/>
      <c r="G1032" s="83" t="str">
        <f t="shared" si="56"/>
        <v>Me</v>
      </c>
      <c r="H1032" s="26">
        <f t="shared" si="57"/>
        <v>44524</v>
      </c>
      <c r="I1032" s="52">
        <v>93.72</v>
      </c>
      <c r="J1032" s="42">
        <v>161254</v>
      </c>
      <c r="K1032" s="42">
        <f>J1032-J1022</f>
        <v>892</v>
      </c>
      <c r="L1032" s="17" t="s">
        <v>19</v>
      </c>
    </row>
    <row r="1033" spans="2:12" x14ac:dyDescent="0.25">
      <c r="B1033" s="14" t="s">
        <v>34</v>
      </c>
      <c r="C1033" s="26">
        <v>44525</v>
      </c>
      <c r="D1033" s="15"/>
      <c r="E1033" s="16"/>
      <c r="G1033" s="83" t="str">
        <f t="shared" si="56"/>
        <v>Je</v>
      </c>
      <c r="H1033" s="26">
        <f t="shared" si="57"/>
        <v>44525</v>
      </c>
      <c r="I1033" s="52"/>
      <c r="J1033" s="46">
        <v>59.62</v>
      </c>
      <c r="K1033" s="46" t="s">
        <v>70</v>
      </c>
      <c r="L1033" s="17"/>
    </row>
    <row r="1034" spans="2:12" x14ac:dyDescent="0.25">
      <c r="B1034" s="14" t="s">
        <v>28</v>
      </c>
      <c r="C1034" s="26">
        <v>44526</v>
      </c>
      <c r="D1034" s="15"/>
      <c r="E1034" s="16"/>
      <c r="G1034" s="83" t="str">
        <f t="shared" si="56"/>
        <v>Ve</v>
      </c>
      <c r="H1034" s="26">
        <f t="shared" si="57"/>
        <v>44526</v>
      </c>
      <c r="I1034" s="52"/>
      <c r="J1034" s="47">
        <f>ROUND(100*J1033/K1032,4)</f>
        <v>6.6839000000000004</v>
      </c>
      <c r="K1034" s="49" t="s">
        <v>69</v>
      </c>
      <c r="L1034" s="17"/>
    </row>
    <row r="1035" spans="2:12" x14ac:dyDescent="0.25">
      <c r="B1035" s="14" t="s">
        <v>29</v>
      </c>
      <c r="C1035" s="26">
        <v>44527</v>
      </c>
      <c r="D1035" s="15"/>
      <c r="E1035" s="16"/>
      <c r="G1035" s="83" t="str">
        <f t="shared" si="56"/>
        <v>Sa</v>
      </c>
      <c r="H1035" s="26">
        <f t="shared" si="57"/>
        <v>44527</v>
      </c>
      <c r="I1035" s="52"/>
      <c r="J1035" s="90">
        <f>ROUND(I1032/K1032,4)</f>
        <v>0.1051</v>
      </c>
      <c r="K1035" s="49" t="s">
        <v>19</v>
      </c>
      <c r="L1035" s="17"/>
    </row>
    <row r="1036" spans="2:12" x14ac:dyDescent="0.25">
      <c r="B1036" s="14" t="s">
        <v>30</v>
      </c>
      <c r="C1036" s="26">
        <v>44528</v>
      </c>
      <c r="D1036" s="15"/>
      <c r="E1036" s="16"/>
      <c r="G1036" s="83" t="str">
        <f t="shared" si="56"/>
        <v>Di</v>
      </c>
      <c r="H1036" s="26">
        <f t="shared" si="57"/>
        <v>44528</v>
      </c>
      <c r="I1036" s="52"/>
      <c r="J1036" s="46"/>
      <c r="K1036" s="46"/>
      <c r="L1036" s="17"/>
    </row>
    <row r="1037" spans="2:12" x14ac:dyDescent="0.25">
      <c r="B1037" s="14" t="s">
        <v>31</v>
      </c>
      <c r="C1037" s="26">
        <v>44529</v>
      </c>
      <c r="D1037" s="15"/>
      <c r="E1037" s="16"/>
      <c r="G1037" s="83" t="str">
        <f t="shared" si="56"/>
        <v>Lu</v>
      </c>
      <c r="H1037" s="26">
        <f t="shared" si="57"/>
        <v>44529</v>
      </c>
      <c r="I1037" s="52"/>
      <c r="J1037" s="47"/>
      <c r="K1037" s="49"/>
      <c r="L1037" s="17"/>
    </row>
    <row r="1038" spans="2:12" x14ac:dyDescent="0.25">
      <c r="B1038" s="14" t="s">
        <v>32</v>
      </c>
      <c r="C1038" s="26">
        <v>44530</v>
      </c>
      <c r="D1038" s="15"/>
      <c r="E1038" s="16"/>
      <c r="G1038" s="83" t="str">
        <f t="shared" si="56"/>
        <v>Ma</v>
      </c>
      <c r="H1038" s="26">
        <f t="shared" si="57"/>
        <v>44530</v>
      </c>
      <c r="I1038" s="52"/>
      <c r="J1038" s="90"/>
      <c r="K1038" s="49"/>
      <c r="L1038" s="17"/>
    </row>
    <row r="1039" spans="2:12" x14ac:dyDescent="0.25">
      <c r="B1039" s="14" t="s">
        <v>33</v>
      </c>
      <c r="C1039" s="26"/>
      <c r="D1039" s="15"/>
      <c r="E1039" s="16"/>
      <c r="G1039" s="83" t="str">
        <f t="shared" si="56"/>
        <v>Me</v>
      </c>
      <c r="H1039" s="26"/>
      <c r="I1039" s="52"/>
      <c r="J1039" s="42"/>
      <c r="K1039" s="42"/>
      <c r="L1039" s="17"/>
    </row>
    <row r="1040" spans="2:12" x14ac:dyDescent="0.25">
      <c r="B1040" s="14"/>
      <c r="C1040" s="86" t="s">
        <v>174</v>
      </c>
      <c r="D1040" s="15">
        <f>SUM(D1009:D1039)</f>
        <v>30</v>
      </c>
      <c r="E1040" s="16" t="s">
        <v>19</v>
      </c>
      <c r="G1040" s="14"/>
      <c r="H1040" s="15"/>
      <c r="I1040" s="52"/>
      <c r="J1040" s="46"/>
      <c r="K1040" s="46"/>
      <c r="L1040" s="17"/>
    </row>
    <row r="1041" spans="2:12" x14ac:dyDescent="0.25">
      <c r="B1041" s="14"/>
      <c r="C1041" s="15">
        <v>0.35</v>
      </c>
      <c r="D1041" s="59">
        <f>ROUND(D1040*C1041,2)</f>
        <v>10.5</v>
      </c>
      <c r="E1041" s="16"/>
      <c r="G1041" s="14"/>
      <c r="H1041" s="15"/>
      <c r="I1041" s="52"/>
      <c r="J1041" s="47"/>
      <c r="K1041" s="49"/>
      <c r="L1041" s="17"/>
    </row>
    <row r="1042" spans="2:12" x14ac:dyDescent="0.25">
      <c r="B1042" s="14"/>
      <c r="C1042" s="15"/>
      <c r="D1042" s="15"/>
      <c r="E1042" s="16"/>
      <c r="G1042" s="14"/>
      <c r="H1042" s="15"/>
      <c r="I1042" s="52"/>
      <c r="J1042" s="90"/>
      <c r="K1042" s="49"/>
      <c r="L1042" s="17"/>
    </row>
    <row r="1043" spans="2:12" x14ac:dyDescent="0.25">
      <c r="B1043" s="29" t="s">
        <v>36</v>
      </c>
      <c r="C1043" s="15"/>
      <c r="D1043" s="59">
        <v>8</v>
      </c>
      <c r="E1043" s="31" t="s">
        <v>40</v>
      </c>
      <c r="F1043" s="32"/>
      <c r="G1043" s="29"/>
      <c r="H1043" s="15"/>
      <c r="I1043" s="52"/>
      <c r="J1043" s="42"/>
      <c r="K1043" s="42"/>
      <c r="L1043" s="17"/>
    </row>
    <row r="1044" spans="2:12" x14ac:dyDescent="0.25">
      <c r="B1044" s="14"/>
      <c r="C1044" s="15"/>
      <c r="D1044" s="59">
        <v>15</v>
      </c>
      <c r="E1044" s="31" t="s">
        <v>41</v>
      </c>
      <c r="F1044" s="32"/>
      <c r="G1044" s="14"/>
      <c r="H1044" s="15"/>
      <c r="I1044" s="52"/>
      <c r="J1044" s="42"/>
      <c r="K1044" s="42"/>
      <c r="L1044" s="17"/>
    </row>
    <row r="1045" spans="2:12" x14ac:dyDescent="0.25">
      <c r="B1045" s="14"/>
      <c r="C1045" s="15"/>
      <c r="D1045" s="85">
        <v>25</v>
      </c>
      <c r="E1045" s="16" t="s">
        <v>156</v>
      </c>
      <c r="F1045" s="32"/>
      <c r="G1045" s="14"/>
      <c r="H1045" s="15"/>
      <c r="I1045" s="52"/>
      <c r="J1045" s="42"/>
      <c r="K1045" s="42"/>
      <c r="L1045" s="17"/>
    </row>
    <row r="1046" spans="2:12" ht="30.75" thickBot="1" x14ac:dyDescent="0.3">
      <c r="B1046" s="14"/>
      <c r="C1046" s="15"/>
      <c r="D1046" s="59">
        <v>30</v>
      </c>
      <c r="E1046" s="31" t="s">
        <v>153</v>
      </c>
      <c r="G1046" s="14"/>
      <c r="H1046" s="15"/>
      <c r="I1046" s="42" t="s">
        <v>100</v>
      </c>
      <c r="J1046" s="45"/>
      <c r="K1046" s="42" t="s">
        <v>101</v>
      </c>
      <c r="L1046" s="80" t="s">
        <v>47</v>
      </c>
    </row>
    <row r="1047" spans="2:12" ht="15.75" thickBot="1" x14ac:dyDescent="0.3">
      <c r="B1047" s="29" t="s">
        <v>37</v>
      </c>
      <c r="C1047" s="15"/>
      <c r="D1047" s="60">
        <f>SUM(D1041:D1046)</f>
        <v>88.5</v>
      </c>
      <c r="E1047" s="16"/>
      <c r="G1047" s="29" t="s">
        <v>37</v>
      </c>
      <c r="H1047" s="15"/>
      <c r="I1047" s="55">
        <f>SUM(I1008:I1046)</f>
        <v>180.78</v>
      </c>
      <c r="J1047" s="57"/>
      <c r="K1047" s="57">
        <f>SUM(L1008:L1046)</f>
        <v>0</v>
      </c>
      <c r="L1047" s="34">
        <f>I1047+K1047</f>
        <v>180.78</v>
      </c>
    </row>
    <row r="1048" spans="2:12" x14ac:dyDescent="0.25">
      <c r="B1048" s="35"/>
      <c r="C1048" s="36"/>
      <c r="D1048" s="36"/>
      <c r="E1048" s="37"/>
      <c r="G1048" s="35"/>
      <c r="H1048" s="36"/>
      <c r="I1048" s="56"/>
      <c r="J1048" s="44"/>
      <c r="K1048" s="44"/>
      <c r="L1048" s="38"/>
    </row>
    <row r="1050" spans="2:12" x14ac:dyDescent="0.25">
      <c r="B1050" s="79" t="s">
        <v>198</v>
      </c>
      <c r="G1050" s="1" t="s">
        <v>138</v>
      </c>
      <c r="I1050" s="54"/>
      <c r="J1050" s="45"/>
      <c r="K1050" s="45"/>
    </row>
    <row r="1051" spans="2:12" x14ac:dyDescent="0.25">
      <c r="B1051" s="92"/>
      <c r="C1051" s="8"/>
      <c r="D1051" s="8"/>
      <c r="E1051" s="9" t="s">
        <v>13</v>
      </c>
      <c r="F1051" s="10"/>
      <c r="G1051" s="7"/>
      <c r="H1051" s="12" t="s">
        <v>38</v>
      </c>
      <c r="I1051" s="51"/>
      <c r="J1051" s="41"/>
      <c r="K1051" s="41"/>
      <c r="L1051" s="13"/>
    </row>
    <row r="1052" spans="2:12" x14ac:dyDescent="0.25">
      <c r="B1052" s="14"/>
      <c r="C1052" s="15"/>
      <c r="D1052" s="15"/>
      <c r="E1052" s="58" t="s">
        <v>103</v>
      </c>
      <c r="G1052" s="14"/>
      <c r="H1052" s="19" t="s">
        <v>0</v>
      </c>
      <c r="I1052" s="53" t="s">
        <v>39</v>
      </c>
      <c r="J1052" s="43" t="s">
        <v>53</v>
      </c>
      <c r="K1052" s="43" t="s">
        <v>52</v>
      </c>
      <c r="L1052" s="23" t="s">
        <v>68</v>
      </c>
    </row>
    <row r="1053" spans="2:12" ht="15.75" x14ac:dyDescent="0.25">
      <c r="B1053" s="14"/>
      <c r="C1053" s="25">
        <v>44531</v>
      </c>
      <c r="D1053" s="15"/>
      <c r="E1053" s="16"/>
      <c r="G1053" s="14"/>
      <c r="H1053" s="25">
        <f>C1053</f>
        <v>44531</v>
      </c>
      <c r="I1053" s="52"/>
      <c r="J1053" s="42"/>
      <c r="K1053" s="42"/>
      <c r="L1053" s="17"/>
    </row>
    <row r="1054" spans="2:12" x14ac:dyDescent="0.25">
      <c r="B1054" s="14" t="s">
        <v>33</v>
      </c>
      <c r="C1054" s="26">
        <v>44531</v>
      </c>
      <c r="D1054" s="15"/>
      <c r="E1054" s="16"/>
      <c r="G1054" s="83" t="str">
        <f t="shared" ref="G1054:G1082" si="58">B1054</f>
        <v>Me</v>
      </c>
      <c r="H1054" s="26">
        <f>C1054</f>
        <v>44531</v>
      </c>
      <c r="I1054" s="52"/>
      <c r="J1054" s="42"/>
      <c r="K1054" s="42"/>
      <c r="L1054" s="17"/>
    </row>
    <row r="1055" spans="2:12" x14ac:dyDescent="0.25">
      <c r="B1055" s="14" t="s">
        <v>34</v>
      </c>
      <c r="C1055" s="26">
        <v>44532</v>
      </c>
      <c r="D1055" s="15"/>
      <c r="E1055" s="16"/>
      <c r="G1055" s="83" t="str">
        <f t="shared" si="58"/>
        <v>Je</v>
      </c>
      <c r="H1055" s="26">
        <f t="shared" ref="H1055:H1084" si="59">C1055</f>
        <v>44532</v>
      </c>
      <c r="I1055" s="52"/>
      <c r="J1055" s="46"/>
      <c r="K1055" s="89" t="s">
        <v>192</v>
      </c>
      <c r="L1055" s="81">
        <v>330</v>
      </c>
    </row>
    <row r="1056" spans="2:12" x14ac:dyDescent="0.25">
      <c r="B1056" s="14" t="s">
        <v>28</v>
      </c>
      <c r="C1056" s="26">
        <v>44533</v>
      </c>
      <c r="D1056" s="15"/>
      <c r="E1056" s="16"/>
      <c r="G1056" s="83" t="str">
        <f t="shared" si="58"/>
        <v>Ve</v>
      </c>
      <c r="H1056" s="26">
        <f t="shared" si="59"/>
        <v>44533</v>
      </c>
      <c r="I1056" s="52">
        <v>87.06</v>
      </c>
      <c r="J1056" s="42">
        <v>162060</v>
      </c>
      <c r="K1056" s="42">
        <f>J1056-J1032</f>
        <v>806</v>
      </c>
      <c r="L1056" s="17" t="s">
        <v>19</v>
      </c>
    </row>
    <row r="1057" spans="2:12" x14ac:dyDescent="0.25">
      <c r="B1057" s="14" t="s">
        <v>29</v>
      </c>
      <c r="C1057" s="26">
        <v>44534</v>
      </c>
      <c r="D1057" s="15"/>
      <c r="E1057" s="16"/>
      <c r="G1057" s="83" t="str">
        <f t="shared" si="58"/>
        <v>Sa</v>
      </c>
      <c r="H1057" s="26">
        <f t="shared" si="59"/>
        <v>44534</v>
      </c>
      <c r="I1057" s="52"/>
      <c r="J1057" s="46">
        <v>55.97</v>
      </c>
      <c r="K1057" s="46" t="s">
        <v>70</v>
      </c>
      <c r="L1057" s="17"/>
    </row>
    <row r="1058" spans="2:12" x14ac:dyDescent="0.25">
      <c r="B1058" s="14" t="s">
        <v>30</v>
      </c>
      <c r="C1058" s="26">
        <v>44535</v>
      </c>
      <c r="D1058" s="15"/>
      <c r="E1058" s="16"/>
      <c r="G1058" s="83" t="str">
        <f t="shared" si="58"/>
        <v>Di</v>
      </c>
      <c r="H1058" s="26">
        <f t="shared" si="59"/>
        <v>44535</v>
      </c>
      <c r="I1058" s="52"/>
      <c r="J1058" s="47">
        <f>ROUND(100*J1057/K1056,4)</f>
        <v>6.9442000000000004</v>
      </c>
      <c r="K1058" s="49" t="s">
        <v>69</v>
      </c>
      <c r="L1058" s="17"/>
    </row>
    <row r="1059" spans="2:12" x14ac:dyDescent="0.25">
      <c r="B1059" s="14" t="s">
        <v>31</v>
      </c>
      <c r="C1059" s="26">
        <v>44536</v>
      </c>
      <c r="D1059" s="15"/>
      <c r="E1059" s="17"/>
      <c r="G1059" s="83" t="str">
        <f t="shared" si="58"/>
        <v>Lu</v>
      </c>
      <c r="H1059" s="26">
        <f t="shared" si="59"/>
        <v>44536</v>
      </c>
      <c r="I1059" s="52"/>
      <c r="J1059" s="90">
        <f>ROUND(I1056/K1056,4)</f>
        <v>0.108</v>
      </c>
      <c r="K1059" s="49" t="s">
        <v>19</v>
      </c>
      <c r="L1059" s="17"/>
    </row>
    <row r="1060" spans="2:12" ht="30" x14ac:dyDescent="0.25">
      <c r="B1060" s="14" t="s">
        <v>32</v>
      </c>
      <c r="C1060" s="26">
        <v>44537</v>
      </c>
      <c r="D1060" s="15">
        <v>15</v>
      </c>
      <c r="E1060" s="16" t="s">
        <v>197</v>
      </c>
      <c r="G1060" s="83" t="str">
        <f t="shared" si="58"/>
        <v>Ma</v>
      </c>
      <c r="H1060" s="26">
        <f t="shared" si="59"/>
        <v>44537</v>
      </c>
      <c r="I1060" s="52"/>
      <c r="J1060" s="47"/>
      <c r="K1060" s="49"/>
      <c r="L1060" s="17"/>
    </row>
    <row r="1061" spans="2:12" x14ac:dyDescent="0.25">
      <c r="B1061" s="14" t="s">
        <v>33</v>
      </c>
      <c r="C1061" s="26">
        <v>44538</v>
      </c>
      <c r="D1061" s="86"/>
      <c r="E1061" s="16"/>
      <c r="G1061" s="83" t="str">
        <f t="shared" si="58"/>
        <v>Me</v>
      </c>
      <c r="H1061" s="26">
        <f t="shared" si="59"/>
        <v>44538</v>
      </c>
      <c r="L1061" s="17"/>
    </row>
    <row r="1062" spans="2:12" x14ac:dyDescent="0.25">
      <c r="B1062" s="14" t="s">
        <v>34</v>
      </c>
      <c r="C1062" s="26">
        <v>44539</v>
      </c>
      <c r="D1062" s="15"/>
      <c r="E1062" s="16"/>
      <c r="G1062" s="83" t="str">
        <f t="shared" si="58"/>
        <v>Je</v>
      </c>
      <c r="H1062" s="26">
        <f t="shared" si="59"/>
        <v>44539</v>
      </c>
      <c r="I1062" s="52"/>
      <c r="J1062" s="42"/>
      <c r="K1062" s="42"/>
      <c r="L1062" s="17"/>
    </row>
    <row r="1063" spans="2:12" x14ac:dyDescent="0.25">
      <c r="B1063" s="14" t="s">
        <v>28</v>
      </c>
      <c r="C1063" s="26">
        <v>44540</v>
      </c>
      <c r="D1063" s="15"/>
      <c r="E1063" s="16"/>
      <c r="G1063" s="83" t="str">
        <f t="shared" si="58"/>
        <v>Ve</v>
      </c>
      <c r="H1063" s="26">
        <f t="shared" si="59"/>
        <v>44540</v>
      </c>
      <c r="I1063" s="52"/>
      <c r="J1063" s="46"/>
      <c r="K1063" s="46"/>
      <c r="L1063" s="17"/>
    </row>
    <row r="1064" spans="2:12" x14ac:dyDescent="0.25">
      <c r="B1064" s="14" t="s">
        <v>29</v>
      </c>
      <c r="C1064" s="26">
        <v>44541</v>
      </c>
      <c r="D1064" s="15"/>
      <c r="E1064" s="16"/>
      <c r="G1064" s="83" t="str">
        <f t="shared" si="58"/>
        <v>Sa</v>
      </c>
      <c r="H1064" s="26">
        <f t="shared" si="59"/>
        <v>44541</v>
      </c>
      <c r="I1064" s="52"/>
      <c r="J1064" s="47"/>
      <c r="K1064" s="49"/>
      <c r="L1064" s="17"/>
    </row>
    <row r="1065" spans="2:12" x14ac:dyDescent="0.25">
      <c r="B1065" s="14" t="s">
        <v>30</v>
      </c>
      <c r="C1065" s="26">
        <v>44542</v>
      </c>
      <c r="D1065" s="15"/>
      <c r="E1065" s="16"/>
      <c r="G1065" s="83" t="str">
        <f t="shared" si="58"/>
        <v>Di</v>
      </c>
      <c r="H1065" s="26">
        <f t="shared" si="59"/>
        <v>44542</v>
      </c>
      <c r="I1065" s="52"/>
      <c r="J1065" s="90"/>
      <c r="K1065" s="49"/>
      <c r="L1065" s="17"/>
    </row>
    <row r="1066" spans="2:12" x14ac:dyDescent="0.25">
      <c r="B1066" s="14" t="s">
        <v>31</v>
      </c>
      <c r="C1066" s="26">
        <v>44543</v>
      </c>
      <c r="D1066" s="15"/>
      <c r="E1066" s="16"/>
      <c r="G1066" s="83" t="str">
        <f t="shared" si="58"/>
        <v>Lu</v>
      </c>
      <c r="H1066" s="26">
        <f t="shared" si="59"/>
        <v>44543</v>
      </c>
      <c r="I1066" s="52"/>
      <c r="J1066" s="47"/>
      <c r="K1066" s="49"/>
      <c r="L1066" s="17"/>
    </row>
    <row r="1067" spans="2:12" x14ac:dyDescent="0.25">
      <c r="B1067" s="14" t="s">
        <v>32</v>
      </c>
      <c r="C1067" s="26">
        <v>44544</v>
      </c>
      <c r="D1067" s="15"/>
      <c r="E1067" s="16"/>
      <c r="G1067" s="83" t="str">
        <f t="shared" si="58"/>
        <v>Ma</v>
      </c>
      <c r="H1067" s="26">
        <f t="shared" si="59"/>
        <v>44544</v>
      </c>
      <c r="I1067" s="52"/>
      <c r="J1067" s="42"/>
      <c r="K1067" s="42"/>
      <c r="L1067" s="17"/>
    </row>
    <row r="1068" spans="2:12" x14ac:dyDescent="0.25">
      <c r="B1068" s="14" t="s">
        <v>33</v>
      </c>
      <c r="C1068" s="26">
        <v>44545</v>
      </c>
      <c r="D1068" s="86"/>
      <c r="E1068" s="16"/>
      <c r="G1068" s="83" t="str">
        <f t="shared" si="58"/>
        <v>Me</v>
      </c>
      <c r="H1068" s="26">
        <f t="shared" si="59"/>
        <v>44545</v>
      </c>
      <c r="I1068" s="52">
        <v>92.01</v>
      </c>
      <c r="J1068" s="42">
        <v>162954</v>
      </c>
      <c r="K1068" s="42">
        <f>J1068-J1056</f>
        <v>894</v>
      </c>
      <c r="L1068" s="17" t="s">
        <v>19</v>
      </c>
    </row>
    <row r="1069" spans="2:12" x14ac:dyDescent="0.25">
      <c r="B1069" s="14" t="s">
        <v>34</v>
      </c>
      <c r="C1069" s="26">
        <v>44546</v>
      </c>
      <c r="D1069" s="15"/>
      <c r="E1069" s="16"/>
      <c r="G1069" s="83" t="str">
        <f t="shared" si="58"/>
        <v>Je</v>
      </c>
      <c r="H1069" s="26">
        <f t="shared" si="59"/>
        <v>44546</v>
      </c>
      <c r="I1069" s="52"/>
      <c r="J1069" s="46">
        <v>60.14</v>
      </c>
      <c r="K1069" s="46" t="s">
        <v>70</v>
      </c>
      <c r="L1069" s="17"/>
    </row>
    <row r="1070" spans="2:12" ht="30" x14ac:dyDescent="0.25">
      <c r="B1070" s="14" t="s">
        <v>28</v>
      </c>
      <c r="C1070" s="26">
        <v>44547</v>
      </c>
      <c r="D1070" s="15">
        <v>15</v>
      </c>
      <c r="E1070" s="16" t="s">
        <v>197</v>
      </c>
      <c r="G1070" s="83" t="str">
        <f t="shared" si="58"/>
        <v>Ve</v>
      </c>
      <c r="H1070" s="26">
        <f t="shared" si="59"/>
        <v>44547</v>
      </c>
      <c r="I1070" s="52"/>
      <c r="J1070" s="47">
        <f>ROUND(100*J1069/K1068,4)</f>
        <v>6.7271000000000001</v>
      </c>
      <c r="K1070" s="49" t="s">
        <v>69</v>
      </c>
      <c r="L1070" s="17"/>
    </row>
    <row r="1071" spans="2:12" x14ac:dyDescent="0.25">
      <c r="B1071" s="14" t="s">
        <v>29</v>
      </c>
      <c r="C1071" s="26">
        <v>44548</v>
      </c>
      <c r="E1071" s="16"/>
      <c r="G1071" s="83" t="str">
        <f t="shared" si="58"/>
        <v>Sa</v>
      </c>
      <c r="H1071" s="26">
        <f t="shared" si="59"/>
        <v>44548</v>
      </c>
      <c r="I1071" s="52"/>
      <c r="J1071" s="90">
        <f>ROUND(I1068/K1068,4)</f>
        <v>0.10290000000000001</v>
      </c>
      <c r="K1071" s="49" t="s">
        <v>19</v>
      </c>
      <c r="L1071" s="17"/>
    </row>
    <row r="1072" spans="2:12" x14ac:dyDescent="0.25">
      <c r="B1072" s="14" t="s">
        <v>30</v>
      </c>
      <c r="C1072" s="26">
        <v>44549</v>
      </c>
      <c r="D1072" s="15"/>
      <c r="E1072" s="16"/>
      <c r="G1072" s="83" t="str">
        <f t="shared" si="58"/>
        <v>Di</v>
      </c>
      <c r="H1072" s="26">
        <f t="shared" si="59"/>
        <v>44549</v>
      </c>
      <c r="I1072" s="52"/>
      <c r="J1072" s="42"/>
      <c r="K1072" s="42"/>
      <c r="L1072" s="17"/>
    </row>
    <row r="1073" spans="2:12" x14ac:dyDescent="0.25">
      <c r="B1073" s="14" t="s">
        <v>31</v>
      </c>
      <c r="C1073" s="26">
        <v>44550</v>
      </c>
      <c r="D1073" s="15"/>
      <c r="E1073" s="16"/>
      <c r="G1073" s="83" t="str">
        <f t="shared" si="58"/>
        <v>Lu</v>
      </c>
      <c r="H1073" s="26">
        <f t="shared" si="59"/>
        <v>44550</v>
      </c>
      <c r="I1073" s="52"/>
      <c r="J1073" s="46"/>
      <c r="K1073" s="46"/>
      <c r="L1073" s="17"/>
    </row>
    <row r="1074" spans="2:12" x14ac:dyDescent="0.25">
      <c r="B1074" s="14" t="s">
        <v>32</v>
      </c>
      <c r="C1074" s="26">
        <v>44551</v>
      </c>
      <c r="D1074" s="15"/>
      <c r="E1074" s="16"/>
      <c r="G1074" s="83" t="str">
        <f t="shared" si="58"/>
        <v>Ma</v>
      </c>
      <c r="H1074" s="26">
        <f t="shared" si="59"/>
        <v>44551</v>
      </c>
      <c r="I1074" s="52"/>
      <c r="J1074" s="47"/>
      <c r="K1074" s="49"/>
      <c r="L1074" s="17"/>
    </row>
    <row r="1075" spans="2:12" x14ac:dyDescent="0.25">
      <c r="B1075" s="14" t="s">
        <v>33</v>
      </c>
      <c r="C1075" s="26">
        <v>44552</v>
      </c>
      <c r="D1075" s="15"/>
      <c r="E1075" s="16"/>
      <c r="G1075" s="83" t="str">
        <f t="shared" si="58"/>
        <v>Me</v>
      </c>
      <c r="H1075" s="26">
        <f t="shared" si="59"/>
        <v>44552</v>
      </c>
      <c r="I1075" s="52"/>
      <c r="J1075" s="90"/>
      <c r="K1075" s="49"/>
      <c r="L1075" s="17"/>
    </row>
    <row r="1076" spans="2:12" x14ac:dyDescent="0.25">
      <c r="B1076" s="14" t="s">
        <v>34</v>
      </c>
      <c r="C1076" s="26">
        <v>44553</v>
      </c>
      <c r="D1076" s="15"/>
      <c r="E1076" s="16"/>
      <c r="G1076" s="83" t="str">
        <f t="shared" si="58"/>
        <v>Je</v>
      </c>
      <c r="H1076" s="26">
        <f t="shared" si="59"/>
        <v>44553</v>
      </c>
      <c r="I1076" s="52"/>
      <c r="J1076" s="46"/>
      <c r="K1076" s="46"/>
      <c r="L1076" s="17"/>
    </row>
    <row r="1077" spans="2:12" x14ac:dyDescent="0.25">
      <c r="B1077" s="14" t="s">
        <v>28</v>
      </c>
      <c r="C1077" s="26">
        <v>44554</v>
      </c>
      <c r="D1077" s="15"/>
      <c r="E1077" s="16"/>
      <c r="G1077" s="83" t="str">
        <f t="shared" si="58"/>
        <v>Ve</v>
      </c>
      <c r="H1077" s="26">
        <f t="shared" si="59"/>
        <v>44554</v>
      </c>
      <c r="I1077" s="52"/>
      <c r="J1077" s="42"/>
      <c r="K1077" s="42"/>
      <c r="L1077" s="17"/>
    </row>
    <row r="1078" spans="2:12" x14ac:dyDescent="0.25">
      <c r="B1078" s="14" t="s">
        <v>29</v>
      </c>
      <c r="C1078" s="26">
        <v>44555</v>
      </c>
      <c r="D1078" s="15"/>
      <c r="E1078" s="16"/>
      <c r="G1078" s="83" t="str">
        <f t="shared" si="58"/>
        <v>Sa</v>
      </c>
      <c r="H1078" s="26">
        <f t="shared" si="59"/>
        <v>44555</v>
      </c>
      <c r="I1078" s="52"/>
      <c r="J1078" s="46"/>
      <c r="K1078" s="46"/>
      <c r="L1078" s="17"/>
    </row>
    <row r="1079" spans="2:12" x14ac:dyDescent="0.25">
      <c r="B1079" s="14" t="s">
        <v>30</v>
      </c>
      <c r="C1079" s="26">
        <v>44556</v>
      </c>
      <c r="D1079" s="15"/>
      <c r="E1079" s="16"/>
      <c r="G1079" s="83" t="str">
        <f t="shared" si="58"/>
        <v>Di</v>
      </c>
      <c r="H1079" s="26">
        <f t="shared" si="59"/>
        <v>44556</v>
      </c>
      <c r="I1079" s="52">
        <v>91.42</v>
      </c>
      <c r="J1079" s="42">
        <v>163923</v>
      </c>
      <c r="K1079" s="42">
        <f>J1079-J1068</f>
        <v>969</v>
      </c>
      <c r="L1079" s="17" t="s">
        <v>19</v>
      </c>
    </row>
    <row r="1080" spans="2:12" x14ac:dyDescent="0.25">
      <c r="B1080" s="14" t="s">
        <v>31</v>
      </c>
      <c r="C1080" s="26">
        <v>44557</v>
      </c>
      <c r="D1080" s="15"/>
      <c r="E1080" s="16"/>
      <c r="G1080" s="83" t="str">
        <f t="shared" si="58"/>
        <v>Lu</v>
      </c>
      <c r="H1080" s="26">
        <f t="shared" si="59"/>
        <v>44557</v>
      </c>
      <c r="I1080" s="52"/>
      <c r="J1080" s="46">
        <v>60.34</v>
      </c>
      <c r="K1080" s="46" t="s">
        <v>70</v>
      </c>
      <c r="L1080" s="17"/>
    </row>
    <row r="1081" spans="2:12" x14ac:dyDescent="0.25">
      <c r="B1081" s="14" t="s">
        <v>32</v>
      </c>
      <c r="C1081" s="26">
        <v>44558</v>
      </c>
      <c r="D1081" s="15"/>
      <c r="E1081" s="16"/>
      <c r="G1081" s="83" t="str">
        <f t="shared" si="58"/>
        <v>Ma</v>
      </c>
      <c r="H1081" s="26">
        <f t="shared" si="59"/>
        <v>44558</v>
      </c>
      <c r="I1081" s="52"/>
      <c r="J1081" s="47">
        <f>ROUND(100*J1080/K1079,4)</f>
        <v>6.2270000000000003</v>
      </c>
      <c r="K1081" s="49" t="s">
        <v>69</v>
      </c>
      <c r="L1081" s="17"/>
    </row>
    <row r="1082" spans="2:12" x14ac:dyDescent="0.25">
      <c r="B1082" s="14" t="s">
        <v>33</v>
      </c>
      <c r="C1082" s="26">
        <v>44559</v>
      </c>
      <c r="D1082" s="15"/>
      <c r="E1082" s="16"/>
      <c r="G1082" s="83" t="str">
        <f t="shared" si="58"/>
        <v>Me</v>
      </c>
      <c r="H1082" s="26">
        <f t="shared" si="59"/>
        <v>44559</v>
      </c>
      <c r="I1082" s="52"/>
      <c r="J1082" s="90">
        <f>ROUND(I1079/K1079,4)</f>
        <v>9.4299999999999995E-2</v>
      </c>
      <c r="K1082" s="49" t="s">
        <v>19</v>
      </c>
      <c r="L1082" s="17"/>
    </row>
    <row r="1083" spans="2:12" x14ac:dyDescent="0.25">
      <c r="B1083" s="14" t="s">
        <v>34</v>
      </c>
      <c r="C1083" s="26">
        <v>44560</v>
      </c>
      <c r="D1083" s="15"/>
      <c r="E1083" s="16"/>
      <c r="G1083" s="14" t="s">
        <v>34</v>
      </c>
      <c r="H1083" s="26">
        <f t="shared" si="59"/>
        <v>44560</v>
      </c>
      <c r="I1083" s="52"/>
      <c r="J1083" s="90"/>
      <c r="K1083" s="49"/>
      <c r="L1083" s="17"/>
    </row>
    <row r="1084" spans="2:12" x14ac:dyDescent="0.25">
      <c r="B1084" s="14" t="s">
        <v>28</v>
      </c>
      <c r="C1084" s="26">
        <v>44561</v>
      </c>
      <c r="D1084" s="15"/>
      <c r="E1084" s="16"/>
      <c r="G1084" s="14" t="s">
        <v>28</v>
      </c>
      <c r="H1084" s="26">
        <f t="shared" si="59"/>
        <v>44561</v>
      </c>
      <c r="I1084" s="52"/>
      <c r="J1084" s="42"/>
      <c r="K1084" s="42"/>
      <c r="L1084" s="17"/>
    </row>
    <row r="1085" spans="2:12" x14ac:dyDescent="0.25">
      <c r="B1085" s="14"/>
      <c r="C1085" s="86" t="s">
        <v>174</v>
      </c>
      <c r="D1085" s="15">
        <f>SUM(D1054:D1084)</f>
        <v>30</v>
      </c>
      <c r="E1085" s="16" t="s">
        <v>19</v>
      </c>
      <c r="G1085" s="14"/>
      <c r="H1085" s="15"/>
      <c r="I1085" s="52"/>
      <c r="J1085" s="46"/>
      <c r="K1085" s="46"/>
      <c r="L1085" s="17"/>
    </row>
    <row r="1086" spans="2:12" x14ac:dyDescent="0.25">
      <c r="B1086" s="14"/>
      <c r="C1086" s="15">
        <v>0.35</v>
      </c>
      <c r="D1086" s="59">
        <f>ROUND(D1085*C1086,2)</f>
        <v>10.5</v>
      </c>
      <c r="E1086" s="16"/>
      <c r="G1086" s="14"/>
      <c r="H1086" s="15"/>
      <c r="I1086" s="52"/>
      <c r="J1086" s="47"/>
      <c r="K1086" s="49"/>
      <c r="L1086" s="17"/>
    </row>
    <row r="1087" spans="2:12" x14ac:dyDescent="0.25">
      <c r="B1087" s="14"/>
      <c r="C1087" s="15"/>
      <c r="D1087" s="15"/>
      <c r="E1087" s="16"/>
      <c r="G1087" s="14"/>
      <c r="H1087" s="15"/>
      <c r="I1087" s="52"/>
      <c r="J1087" s="90"/>
      <c r="K1087" s="49"/>
      <c r="L1087" s="17"/>
    </row>
    <row r="1088" spans="2:12" x14ac:dyDescent="0.25">
      <c r="B1088" s="29" t="s">
        <v>36</v>
      </c>
      <c r="C1088" s="15"/>
      <c r="D1088" s="59">
        <v>8</v>
      </c>
      <c r="E1088" s="31" t="s">
        <v>40</v>
      </c>
      <c r="F1088" s="32"/>
      <c r="G1088" s="29"/>
      <c r="H1088" s="15"/>
      <c r="I1088" s="52"/>
      <c r="J1088" s="42"/>
      <c r="K1088" s="42"/>
      <c r="L1088" s="17"/>
    </row>
    <row r="1089" spans="2:15" x14ac:dyDescent="0.25">
      <c r="B1089" s="14"/>
      <c r="C1089" s="15"/>
      <c r="D1089" s="59">
        <v>15</v>
      </c>
      <c r="E1089" s="31" t="s">
        <v>41</v>
      </c>
      <c r="F1089" s="32"/>
      <c r="G1089" s="14"/>
      <c r="H1089" s="15"/>
      <c r="I1089" s="52"/>
      <c r="J1089" s="42"/>
      <c r="K1089" s="42"/>
      <c r="L1089" s="17"/>
    </row>
    <row r="1090" spans="2:15" x14ac:dyDescent="0.25">
      <c r="B1090" s="14"/>
      <c r="C1090" s="15"/>
      <c r="D1090" s="85">
        <v>25</v>
      </c>
      <c r="E1090" s="16" t="s">
        <v>156</v>
      </c>
      <c r="F1090" s="32"/>
      <c r="G1090" s="14"/>
      <c r="H1090" s="15"/>
      <c r="I1090" s="52"/>
      <c r="J1090" s="42"/>
      <c r="K1090" s="42"/>
      <c r="L1090" s="17"/>
    </row>
    <row r="1091" spans="2:15" ht="34.5" customHeight="1" thickBot="1" x14ac:dyDescent="0.3">
      <c r="B1091" s="14"/>
      <c r="C1091" s="15"/>
      <c r="D1091" s="59">
        <v>30</v>
      </c>
      <c r="E1091" s="31" t="s">
        <v>153</v>
      </c>
      <c r="G1091" s="14"/>
      <c r="H1091" s="15"/>
      <c r="I1091" s="42" t="s">
        <v>100</v>
      </c>
      <c r="J1091" s="45"/>
      <c r="K1091" s="42" t="s">
        <v>101</v>
      </c>
      <c r="L1091" s="80" t="s">
        <v>47</v>
      </c>
      <c r="M1091" s="101"/>
      <c r="N1091" s="102"/>
      <c r="O1091" s="102"/>
    </row>
    <row r="1092" spans="2:15" ht="15.75" thickBot="1" x14ac:dyDescent="0.3">
      <c r="B1092" s="29" t="s">
        <v>37</v>
      </c>
      <c r="C1092" s="15"/>
      <c r="D1092" s="60">
        <f>SUM(D1086:D1091)</f>
        <v>88.5</v>
      </c>
      <c r="E1092" s="16"/>
      <c r="G1092" s="29" t="s">
        <v>37</v>
      </c>
      <c r="H1092" s="15"/>
      <c r="I1092" s="55">
        <f>SUM(I1053:I1091)</f>
        <v>270.49</v>
      </c>
      <c r="J1092" s="57"/>
      <c r="K1092" s="57">
        <f>SUM(L1053:L1091)</f>
        <v>330</v>
      </c>
      <c r="L1092" s="95">
        <f>I1092+K1092</f>
        <v>600.49</v>
      </c>
      <c r="M1092" s="94"/>
      <c r="N1092" s="52"/>
      <c r="O1092" s="52"/>
    </row>
    <row r="1093" spans="2:15" x14ac:dyDescent="0.25">
      <c r="B1093" s="35"/>
      <c r="C1093" s="36"/>
      <c r="D1093" s="36"/>
      <c r="E1093" s="37"/>
      <c r="G1093" s="35"/>
      <c r="H1093" s="36"/>
      <c r="I1093" s="56"/>
      <c r="J1093" s="44"/>
      <c r="K1093" s="44"/>
      <c r="L1093" s="38"/>
      <c r="M1093" s="24"/>
      <c r="N1093" s="93"/>
      <c r="O1093" s="93"/>
    </row>
    <row r="1095" spans="2:15" ht="15.75" x14ac:dyDescent="0.25">
      <c r="G1095" s="97" t="s">
        <v>158</v>
      </c>
      <c r="H1095" s="15"/>
      <c r="I1095" s="87">
        <f>I1092+I1047+I1001+I956+I911+I865+I819+I773+I727+I681+I635+I588</f>
        <v>2603.7699999999995</v>
      </c>
      <c r="J1095" s="96"/>
      <c r="K1095" s="87">
        <f>K1092+K1047+K1001+K956+K911+K865+K819+K773+K727+K681+K635+K588</f>
        <v>1627.33</v>
      </c>
      <c r="L1095" s="87">
        <f>L1092+L1047+L1001+L956+L911+L865+L819+L773+L727+L681+L635+L588</f>
        <v>4231.0999999999995</v>
      </c>
    </row>
    <row r="1096" spans="2:15" ht="15.75" x14ac:dyDescent="0.25">
      <c r="B1096" s="103" t="s">
        <v>199</v>
      </c>
      <c r="C1096" s="15"/>
      <c r="D1096" s="104">
        <f>D1102-SUM(D1097:D1100)</f>
        <v>339.14999999999986</v>
      </c>
      <c r="E1096" s="3" t="s">
        <v>200</v>
      </c>
      <c r="H1096" s="39" t="s">
        <v>193</v>
      </c>
      <c r="I1096" s="39">
        <f>ROUND(I1095/12,2)</f>
        <v>216.98</v>
      </c>
      <c r="J1096" s="39" t="s">
        <v>193</v>
      </c>
      <c r="K1096" s="39">
        <f>ROUND(K1095/12,2)</f>
        <v>135.61000000000001</v>
      </c>
      <c r="L1096" s="39">
        <f>ROUND(L1095/12,2)</f>
        <v>352.59</v>
      </c>
    </row>
    <row r="1097" spans="2:15" x14ac:dyDescent="0.25">
      <c r="D1097" s="105">
        <f>12 * D1088</f>
        <v>96</v>
      </c>
      <c r="E1097" s="106" t="s">
        <v>40</v>
      </c>
    </row>
    <row r="1098" spans="2:15" x14ac:dyDescent="0.25">
      <c r="D1098" s="105">
        <f>12 * D1089</f>
        <v>180</v>
      </c>
      <c r="E1098" s="106" t="s">
        <v>41</v>
      </c>
    </row>
    <row r="1099" spans="2:15" x14ac:dyDescent="0.25">
      <c r="D1099" s="105">
        <f>12 * D1090</f>
        <v>300</v>
      </c>
      <c r="E1099" s="77" t="s">
        <v>156</v>
      </c>
    </row>
    <row r="1100" spans="2:15" ht="30" x14ac:dyDescent="0.25">
      <c r="D1100" s="105">
        <f>12 * D1091</f>
        <v>360</v>
      </c>
      <c r="E1100" s="106" t="s">
        <v>153</v>
      </c>
    </row>
    <row r="1102" spans="2:15" ht="15.75" x14ac:dyDescent="0.25">
      <c r="B1102" s="97" t="s">
        <v>158</v>
      </c>
      <c r="C1102" s="15"/>
      <c r="D1102" s="87">
        <f>D1092+D1047+D1001+D956+D911+D865+D819+D773+D727+D681+D635+D588</f>
        <v>1275.1499999999999</v>
      </c>
    </row>
  </sheetData>
  <mergeCells count="2">
    <mergeCell ref="J543:K543"/>
    <mergeCell ref="M1091:O1091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Prestations  AMT janvier</vt:lpstr>
      <vt:lpstr>Déplacements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</dc:creator>
  <cp:lastModifiedBy>CG-ASUSWIN10</cp:lastModifiedBy>
  <cp:lastPrinted>2022-06-09T07:24:47Z</cp:lastPrinted>
  <dcterms:created xsi:type="dcterms:W3CDTF">2015-06-05T18:19:34Z</dcterms:created>
  <dcterms:modified xsi:type="dcterms:W3CDTF">2022-06-09T07:28:32Z</dcterms:modified>
</cp:coreProperties>
</file>