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GESTION_FAMILLE\ELECTRICITE - EAU - TV\"/>
    </mc:Choice>
  </mc:AlternateContent>
  <xr:revisionPtr revIDLastSave="0" documentId="13_ncr:1_{5C8420B6-BBF1-466E-94F7-0561F9549528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KWh" sheetId="1" r:id="rId1"/>
    <sheet name="EA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E8" i="2"/>
  <c r="F8" i="2"/>
  <c r="D5" i="2"/>
  <c r="D6" i="2"/>
  <c r="D7" i="2"/>
  <c r="D8" i="2"/>
  <c r="D4" i="2"/>
  <c r="K10" i="1"/>
  <c r="L10" i="1"/>
  <c r="K9" i="1"/>
  <c r="L9" i="1"/>
  <c r="K7" i="1"/>
  <c r="K8" i="1"/>
  <c r="L8" i="1"/>
  <c r="N6" i="1"/>
  <c r="L7" i="1"/>
  <c r="E7" i="2"/>
  <c r="F7" i="2" s="1"/>
  <c r="E6" i="2"/>
  <c r="F6" i="2" s="1"/>
  <c r="E5" i="2"/>
  <c r="F5" i="2" s="1"/>
  <c r="L6" i="1"/>
  <c r="M6" i="1" s="1"/>
  <c r="O6" i="1" s="1"/>
  <c r="M10" i="1" l="1"/>
  <c r="O10" i="1" s="1"/>
  <c r="M9" i="1"/>
  <c r="N9" i="1" s="1"/>
  <c r="M8" i="1"/>
  <c r="N8" i="1" s="1"/>
  <c r="M7" i="1"/>
  <c r="E4" i="2"/>
  <c r="F4" i="2" s="1"/>
  <c r="N10" i="1" l="1"/>
  <c r="O9" i="1"/>
  <c r="O7" i="1"/>
  <c r="N7" i="1"/>
  <c r="O8" i="1"/>
</calcChain>
</file>

<file path=xl/sharedStrings.xml><?xml version="1.0" encoding="utf-8"?>
<sst xmlns="http://schemas.openxmlformats.org/spreadsheetml/2006/main" count="37" uniqueCount="30">
  <si>
    <t>RELEVE DES CONSOMMATIONS</t>
  </si>
  <si>
    <t>DEBUT</t>
  </si>
  <si>
    <t>FIN</t>
  </si>
  <si>
    <t>Date</t>
  </si>
  <si>
    <t>Heure</t>
  </si>
  <si>
    <t>15h00</t>
  </si>
  <si>
    <t>18h00</t>
  </si>
  <si>
    <t>kwh consomés</t>
  </si>
  <si>
    <t>kwh / jour</t>
  </si>
  <si>
    <t>kwh / an</t>
  </si>
  <si>
    <r>
      <rPr>
        <b/>
        <sz val="12"/>
        <color theme="1"/>
        <rFont val="Calibri"/>
        <family val="2"/>
        <scheme val="minor"/>
      </rPr>
      <t>CONGELATEUR</t>
    </r>
    <r>
      <rPr>
        <sz val="12"/>
        <color theme="1"/>
        <rFont val="Calibri"/>
        <family val="2"/>
        <scheme val="minor"/>
      </rPr>
      <t xml:space="preserve"> dans arrière cuisine</t>
    </r>
  </si>
  <si>
    <t>Durée/Jours</t>
  </si>
  <si>
    <t>Compteur</t>
  </si>
  <si>
    <t>Nb jours</t>
  </si>
  <si>
    <t xml:space="preserve"> / jour</t>
  </si>
  <si>
    <t xml:space="preserve"> / an</t>
  </si>
  <si>
    <t>Année</t>
  </si>
  <si>
    <t>2022/2023</t>
  </si>
  <si>
    <t>RELEVE</t>
  </si>
  <si>
    <r>
      <rPr>
        <b/>
        <sz val="12"/>
        <color theme="1"/>
        <rFont val="Calibri"/>
        <family val="2"/>
        <scheme val="minor"/>
      </rPr>
      <t>GRAND FRIGO</t>
    </r>
    <r>
      <rPr>
        <sz val="12"/>
        <color theme="1"/>
        <rFont val="Calibri"/>
        <family val="2"/>
        <scheme val="minor"/>
      </rPr>
      <t xml:space="preserve"> dans arrière cuisine</t>
    </r>
  </si>
  <si>
    <t>10h00</t>
  </si>
  <si>
    <t>Kwh début</t>
  </si>
  <si>
    <t>Kwh fin</t>
  </si>
  <si>
    <t>kwh / mois</t>
  </si>
  <si>
    <r>
      <rPr>
        <b/>
        <sz val="12"/>
        <color theme="1"/>
        <rFont val="Calibri"/>
        <family val="2"/>
        <scheme val="minor"/>
      </rPr>
      <t>TV</t>
    </r>
    <r>
      <rPr>
        <sz val="12"/>
        <color theme="1"/>
        <rFont val="Calibri"/>
        <family val="2"/>
        <scheme val="minor"/>
      </rPr>
      <t xml:space="preserve"> dans le salon</t>
    </r>
  </si>
  <si>
    <t>12h00</t>
  </si>
  <si>
    <r>
      <rPr>
        <b/>
        <sz val="12"/>
        <color theme="1"/>
        <rFont val="Calibri"/>
        <family val="2"/>
        <scheme val="minor"/>
      </rPr>
      <t>BOILER</t>
    </r>
    <r>
      <rPr>
        <sz val="12"/>
        <color theme="1"/>
        <rFont val="Calibri"/>
        <family val="2"/>
        <scheme val="minor"/>
      </rPr>
      <t xml:space="preserve"> étage</t>
    </r>
  </si>
  <si>
    <t>18h24</t>
  </si>
  <si>
    <r>
      <rPr>
        <b/>
        <sz val="12"/>
        <color theme="1"/>
        <rFont val="Calibri"/>
        <family val="2"/>
        <scheme val="minor"/>
      </rPr>
      <t>Horloge</t>
    </r>
    <r>
      <rPr>
        <sz val="12"/>
        <color theme="1"/>
        <rFont val="Calibri"/>
        <family val="2"/>
        <scheme val="minor"/>
      </rPr>
      <t xml:space="preserve"> du boiler</t>
    </r>
  </si>
  <si>
    <t>18h25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</si>
</sst>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[Red]#,##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 applyAlignment="1">
      <alignment horizontal="center"/>
    </xf>
    <xf numFmtId="164" fontId="4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center"/>
    </xf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K10" sqref="K10"/>
    </sheetView>
  </sheetViews>
  <sheetFormatPr baseColWidth="10" defaultColWidth="9.140625" defaultRowHeight="15.75" x14ac:dyDescent="0.25"/>
  <cols>
    <col min="1" max="4" width="9.140625" style="1"/>
    <col min="5" max="6" width="13.85546875" style="3" customWidth="1"/>
    <col min="7" max="7" width="13.85546875" style="4" customWidth="1"/>
    <col min="8" max="9" width="13.85546875" style="3" customWidth="1"/>
    <col min="10" max="11" width="13.85546875" style="4" customWidth="1"/>
    <col min="12" max="14" width="13.85546875" style="3" customWidth="1"/>
    <col min="15" max="15" width="10.7109375" style="12" customWidth="1"/>
    <col min="16" max="16384" width="9.140625" style="1"/>
  </cols>
  <sheetData>
    <row r="1" spans="1:15" ht="18.75" x14ac:dyDescent="0.3">
      <c r="A1" s="2" t="s">
        <v>0</v>
      </c>
    </row>
    <row r="3" spans="1:15" x14ac:dyDescent="0.25">
      <c r="E3" s="13" t="s">
        <v>1</v>
      </c>
      <c r="F3" s="14"/>
      <c r="G3" s="15"/>
      <c r="H3" s="13" t="s">
        <v>2</v>
      </c>
      <c r="I3" s="14"/>
      <c r="J3" s="15"/>
      <c r="K3" s="4" t="s">
        <v>11</v>
      </c>
      <c r="L3" s="3" t="s">
        <v>7</v>
      </c>
      <c r="M3" s="3" t="s">
        <v>8</v>
      </c>
      <c r="N3" s="3" t="s">
        <v>23</v>
      </c>
      <c r="O3" s="11" t="s">
        <v>9</v>
      </c>
    </row>
    <row r="4" spans="1:15" x14ac:dyDescent="0.25">
      <c r="E4" s="3" t="s">
        <v>3</v>
      </c>
      <c r="F4" s="3" t="s">
        <v>4</v>
      </c>
      <c r="G4" s="4" t="s">
        <v>21</v>
      </c>
      <c r="H4" s="3" t="s">
        <v>3</v>
      </c>
      <c r="I4" s="3" t="s">
        <v>4</v>
      </c>
      <c r="J4" s="4" t="s">
        <v>22</v>
      </c>
    </row>
    <row r="6" spans="1:15" x14ac:dyDescent="0.25">
      <c r="A6" s="1" t="s">
        <v>19</v>
      </c>
      <c r="E6" s="5">
        <v>45187</v>
      </c>
      <c r="F6" s="3" t="s">
        <v>5</v>
      </c>
      <c r="G6" s="4">
        <v>0</v>
      </c>
      <c r="H6" s="5">
        <v>45194</v>
      </c>
      <c r="I6" s="3" t="s">
        <v>6</v>
      </c>
      <c r="J6" s="4">
        <v>6.56</v>
      </c>
      <c r="K6" s="4">
        <v>7</v>
      </c>
      <c r="L6" s="4">
        <f>J6-G6</f>
        <v>6.56</v>
      </c>
      <c r="M6" s="3">
        <f>ROUND(L6/K6,4)</f>
        <v>0.93710000000000004</v>
      </c>
      <c r="N6" s="3">
        <f>ROUND(M6*30,2)</f>
        <v>28.11</v>
      </c>
      <c r="O6" s="12">
        <f>ROUND(M6*365,2)</f>
        <v>342.04</v>
      </c>
    </row>
    <row r="7" spans="1:15" x14ac:dyDescent="0.25">
      <c r="A7" s="1" t="s">
        <v>10</v>
      </c>
      <c r="E7" s="5">
        <v>45194</v>
      </c>
      <c r="F7" s="3" t="s">
        <v>20</v>
      </c>
      <c r="G7" s="4">
        <v>6.56</v>
      </c>
      <c r="H7" s="5">
        <v>45205</v>
      </c>
      <c r="I7" s="3" t="s">
        <v>20</v>
      </c>
      <c r="J7" s="4">
        <v>13.69</v>
      </c>
      <c r="K7" s="4">
        <f>H7-E7</f>
        <v>11</v>
      </c>
      <c r="L7" s="4">
        <f>J7-G7</f>
        <v>7.13</v>
      </c>
      <c r="M7" s="3">
        <f>ROUND(L7/K7,4)</f>
        <v>0.6482</v>
      </c>
      <c r="N7" s="3">
        <f>ROUND(M7*30,2)</f>
        <v>19.45</v>
      </c>
      <c r="O7" s="12">
        <f>ROUND(M7*365,2)</f>
        <v>236.59</v>
      </c>
    </row>
    <row r="8" spans="1:15" x14ac:dyDescent="0.25">
      <c r="A8" s="1" t="s">
        <v>24</v>
      </c>
      <c r="E8" s="5">
        <v>45205</v>
      </c>
      <c r="F8" s="3" t="s">
        <v>20</v>
      </c>
      <c r="G8" s="4">
        <v>13.69</v>
      </c>
      <c r="H8" s="5">
        <v>45216</v>
      </c>
      <c r="I8" s="3" t="s">
        <v>25</v>
      </c>
      <c r="J8" s="4">
        <v>21.84</v>
      </c>
      <c r="K8" s="4">
        <f>H8-E8</f>
        <v>11</v>
      </c>
      <c r="L8" s="4">
        <f>J8-G8</f>
        <v>8.15</v>
      </c>
      <c r="M8" s="3">
        <f>ROUND(L8/K8,4)</f>
        <v>0.7409</v>
      </c>
      <c r="N8" s="3">
        <f>ROUND(M8*30,2)</f>
        <v>22.23</v>
      </c>
      <c r="O8" s="12">
        <f>ROUND(M8*365,2)</f>
        <v>270.43</v>
      </c>
    </row>
    <row r="9" spans="1:15" x14ac:dyDescent="0.25">
      <c r="A9" s="1" t="s">
        <v>26</v>
      </c>
      <c r="E9" s="5">
        <v>45216</v>
      </c>
      <c r="F9" s="3" t="s">
        <v>25</v>
      </c>
      <c r="G9" s="4">
        <v>21.84</v>
      </c>
      <c r="H9" s="5">
        <v>45227</v>
      </c>
      <c r="I9" s="3" t="s">
        <v>27</v>
      </c>
      <c r="J9" s="4">
        <v>95.18</v>
      </c>
      <c r="K9" s="4">
        <f>H9-E9</f>
        <v>11</v>
      </c>
      <c r="L9" s="4">
        <f>J9-G9</f>
        <v>73.34</v>
      </c>
      <c r="M9" s="3">
        <f>ROUND(L9/K9,4)</f>
        <v>6.6673</v>
      </c>
      <c r="N9" s="3">
        <f>ROUND(M9*30,2)</f>
        <v>200.02</v>
      </c>
      <c r="O9" s="12">
        <f>ROUND(M9*365,2)</f>
        <v>2433.56</v>
      </c>
    </row>
    <row r="10" spans="1:15" x14ac:dyDescent="0.25">
      <c r="A10" s="1" t="s">
        <v>28</v>
      </c>
      <c r="E10" s="5">
        <v>45227</v>
      </c>
      <c r="F10" s="3" t="s">
        <v>29</v>
      </c>
      <c r="G10" s="4">
        <v>95.18</v>
      </c>
      <c r="H10" s="5">
        <v>45230</v>
      </c>
      <c r="I10" s="3" t="s">
        <v>25</v>
      </c>
      <c r="J10" s="4">
        <v>95.24</v>
      </c>
      <c r="K10" s="4">
        <f>H10-E10</f>
        <v>3</v>
      </c>
      <c r="L10" s="4">
        <f>J10-G10</f>
        <v>5.9999999999988063E-2</v>
      </c>
      <c r="M10" s="3">
        <f>ROUND(L10/K10,4)</f>
        <v>0.02</v>
      </c>
      <c r="N10" s="3">
        <f>ROUND(M10*30,2)</f>
        <v>0.6</v>
      </c>
      <c r="O10" s="12">
        <f>ROUND(M10*365,2)</f>
        <v>7.3</v>
      </c>
    </row>
  </sheetData>
  <mergeCells count="2">
    <mergeCell ref="E3:G3"/>
    <mergeCell ref="H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1450-7360-4CCF-9EB2-97A13F7C5321}">
  <dimension ref="A1:H8"/>
  <sheetViews>
    <sheetView workbookViewId="0">
      <selection activeCell="H8" sqref="H8"/>
    </sheetView>
  </sheetViews>
  <sheetFormatPr baseColWidth="10" defaultRowHeight="15" x14ac:dyDescent="0.25"/>
  <sheetData>
    <row r="1" spans="1:8" x14ac:dyDescent="0.25">
      <c r="A1" s="6" t="s">
        <v>3</v>
      </c>
      <c r="B1" s="7" t="s">
        <v>12</v>
      </c>
      <c r="D1" t="s">
        <v>13</v>
      </c>
      <c r="E1" s="7" t="s">
        <v>14</v>
      </c>
      <c r="F1" s="7" t="s">
        <v>15</v>
      </c>
      <c r="G1" s="6"/>
      <c r="H1" s="8" t="s">
        <v>16</v>
      </c>
    </row>
    <row r="2" spans="1:8" x14ac:dyDescent="0.25">
      <c r="A2" s="6"/>
      <c r="B2" s="7"/>
      <c r="E2" s="7"/>
      <c r="F2" s="7"/>
      <c r="G2" s="6"/>
      <c r="H2" s="8"/>
    </row>
    <row r="3" spans="1:8" x14ac:dyDescent="0.25">
      <c r="A3" s="9">
        <v>45121</v>
      </c>
      <c r="B3" s="7">
        <v>962.41899999999998</v>
      </c>
      <c r="E3" s="7"/>
      <c r="F3" s="7"/>
      <c r="G3" s="17" t="s">
        <v>17</v>
      </c>
      <c r="H3" s="18">
        <v>79</v>
      </c>
    </row>
    <row r="4" spans="1:8" x14ac:dyDescent="0.25">
      <c r="A4" s="9">
        <v>45126</v>
      </c>
      <c r="B4" s="10">
        <v>963.38699999999994</v>
      </c>
      <c r="D4">
        <f>A4-A3</f>
        <v>5</v>
      </c>
      <c r="E4" s="7">
        <f>ROUND((B4-B3)/D4,3)</f>
        <v>0.19400000000000001</v>
      </c>
      <c r="F4" s="7">
        <f>ROUND(E4*365,3)</f>
        <v>70.81</v>
      </c>
      <c r="G4" s="6" t="s">
        <v>18</v>
      </c>
      <c r="H4" s="8"/>
    </row>
    <row r="5" spans="1:8" x14ac:dyDescent="0.25">
      <c r="A5" s="9">
        <v>45161</v>
      </c>
      <c r="B5" s="7">
        <v>972.12699999999995</v>
      </c>
      <c r="D5">
        <f t="shared" ref="D5:D8" si="0">A5-A4</f>
        <v>35</v>
      </c>
      <c r="E5" s="7">
        <f t="shared" ref="E5:E7" si="1">ROUND((B5-B4)/D5,3)</f>
        <v>0.25</v>
      </c>
      <c r="F5" s="7">
        <f t="shared" ref="F5:F7" si="2">ROUND(E5*365,3)</f>
        <v>91.25</v>
      </c>
      <c r="G5" s="6"/>
      <c r="H5" s="8">
        <f>ROUND((B5-B4)*365/SUM(D4:D5),3)</f>
        <v>79.753</v>
      </c>
    </row>
    <row r="6" spans="1:8" x14ac:dyDescent="0.25">
      <c r="A6" s="9">
        <v>45170</v>
      </c>
      <c r="B6" s="7">
        <v>973.82899999999995</v>
      </c>
      <c r="D6">
        <f t="shared" si="0"/>
        <v>9</v>
      </c>
      <c r="E6" s="7">
        <f t="shared" si="1"/>
        <v>0.189</v>
      </c>
      <c r="F6" s="7">
        <f t="shared" si="2"/>
        <v>68.984999999999999</v>
      </c>
      <c r="G6" s="6"/>
      <c r="H6" s="8">
        <f>ROUND((B6-B4)*365/SUM(D4:D6),3)</f>
        <v>77.781999999999996</v>
      </c>
    </row>
    <row r="7" spans="1:8" x14ac:dyDescent="0.25">
      <c r="A7" s="9">
        <v>45194</v>
      </c>
      <c r="B7" s="7">
        <v>978.51499999999999</v>
      </c>
      <c r="D7">
        <f t="shared" si="0"/>
        <v>24</v>
      </c>
      <c r="E7" s="7">
        <f t="shared" si="1"/>
        <v>0.19500000000000001</v>
      </c>
      <c r="F7" s="7">
        <f t="shared" si="2"/>
        <v>71.174999999999997</v>
      </c>
      <c r="G7" s="6"/>
      <c r="H7" s="8">
        <f>ROUND((B7-B4)*365/SUM(D4:D7),3)</f>
        <v>75.64</v>
      </c>
    </row>
    <row r="8" spans="1:8" x14ac:dyDescent="0.25">
      <c r="A8" s="16">
        <v>45237</v>
      </c>
      <c r="B8" s="7">
        <v>987.57500000000005</v>
      </c>
      <c r="D8">
        <f t="shared" si="0"/>
        <v>43</v>
      </c>
      <c r="E8" s="7">
        <f t="shared" ref="E8" si="3">ROUND((B8-B7)/D8,3)</f>
        <v>0.21099999999999999</v>
      </c>
      <c r="F8" s="7">
        <f t="shared" ref="F8" si="4">ROUND(E8*365,3)</f>
        <v>77.015000000000001</v>
      </c>
      <c r="G8" s="6"/>
      <c r="H8" s="8">
        <f>ROUND((B8-B4)*365/SUM(D4:D8),3)</f>
        <v>76.108999999999995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KWh</vt:lpstr>
      <vt:lpstr>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Christian GOBLET</cp:lastModifiedBy>
  <dcterms:created xsi:type="dcterms:W3CDTF">2015-06-05T18:19:34Z</dcterms:created>
  <dcterms:modified xsi:type="dcterms:W3CDTF">2023-11-08T07:45:41Z</dcterms:modified>
</cp:coreProperties>
</file>